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8"/>
  </bookViews>
  <sheets>
    <sheet name="封面" sheetId="2" r:id="rId1"/>
    <sheet name="附表一" sheetId="1" r:id="rId2"/>
    <sheet name="附表二" sheetId="3" r:id="rId3"/>
    <sheet name="附表三" sheetId="4" r:id="rId4"/>
    <sheet name="附表四" sheetId="5" r:id="rId5"/>
    <sheet name="附表五" sheetId="6" r:id="rId6"/>
    <sheet name="附表六" sheetId="7" r:id="rId7"/>
    <sheet name="附表七" sheetId="8" r:id="rId8"/>
    <sheet name="附表八" sheetId="9" r:id="rId9"/>
  </sheets>
  <definedNames>
    <definedName name="_xlnm._FilterDatabase" localSheetId="2" hidden="1">附表二!$A$5:$Q$405</definedName>
    <definedName name="___ADD1">#REF!</definedName>
    <definedName name="__ADD1">#REF!</definedName>
    <definedName name="_ADD1">#REF!</definedName>
    <definedName name="Database" hidden="1">#REF!</definedName>
    <definedName name="_xlnm.Print_Area" hidden="1">#N/A</definedName>
    <definedName name="_xlnm.Print_Title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14" authorId="0">
      <text>
        <r>
          <rPr>
            <b/>
            <sz val="9"/>
            <rFont val="宋体"/>
            <charset val="134"/>
          </rPr>
          <t>Administrator:</t>
        </r>
        <r>
          <rPr>
            <sz val="9"/>
            <rFont val="宋体"/>
            <charset val="134"/>
          </rPr>
          <t xml:space="preserve">
耕地占补平衡指标4550+卫生系统非财政资金上缴385万元+开发区养老保险基金上缴1万元+政府性基金调入90524万元（97004万元-1890-700万元-3420万元+150万元-620万元）+国有资本经营预算基金调入3697万元。</t>
        </r>
      </text>
    </comment>
  </commentList>
</comments>
</file>

<file path=xl/comments2.xml><?xml version="1.0" encoding="utf-8"?>
<comments xmlns="http://schemas.openxmlformats.org/spreadsheetml/2006/main">
  <authors>
    <author>xb21cn</author>
  </authors>
  <commentList>
    <comment ref="C25" authorId="0">
      <text>
        <r>
          <rPr>
            <b/>
            <sz val="9"/>
            <rFont val="宋体"/>
            <charset val="134"/>
          </rPr>
          <t>xb21cn:</t>
        </r>
        <r>
          <rPr>
            <sz val="9"/>
            <rFont val="宋体"/>
            <charset val="134"/>
          </rPr>
          <t xml:space="preserve">
事业人员总数3879人，街道事业干部238人，教师2719人，社区卫生服务中心312人。</t>
        </r>
      </text>
    </comment>
  </commentList>
</comments>
</file>

<file path=xl/sharedStrings.xml><?xml version="1.0" encoding="utf-8"?>
<sst xmlns="http://schemas.openxmlformats.org/spreadsheetml/2006/main" count="1314" uniqueCount="790">
  <si>
    <t>鲤城区2025年财政收支调整预算表</t>
  </si>
  <si>
    <r>
      <rPr>
        <sz val="16"/>
        <rFont val="Times New Roman"/>
        <charset val="0"/>
      </rPr>
      <t xml:space="preserve">             </t>
    </r>
    <r>
      <rPr>
        <sz val="16"/>
        <rFont val="宋体"/>
        <charset val="134"/>
      </rPr>
      <t>附表一：</t>
    </r>
    <r>
      <rPr>
        <sz val="16"/>
        <rFont val="Times New Roman"/>
        <charset val="0"/>
      </rPr>
      <t>2025</t>
    </r>
    <r>
      <rPr>
        <sz val="16"/>
        <rFont val="宋体"/>
        <charset val="134"/>
      </rPr>
      <t>年一般公共预算收支调整预算平衡表</t>
    </r>
  </si>
  <si>
    <r>
      <rPr>
        <sz val="16"/>
        <rFont val="Times New Roman"/>
        <charset val="0"/>
      </rPr>
      <t xml:space="preserve">             </t>
    </r>
    <r>
      <rPr>
        <sz val="16"/>
        <rFont val="宋体"/>
        <charset val="134"/>
      </rPr>
      <t>附表二：</t>
    </r>
    <r>
      <rPr>
        <sz val="16"/>
        <rFont val="Times New Roman"/>
        <charset val="0"/>
      </rPr>
      <t>2025</t>
    </r>
    <r>
      <rPr>
        <sz val="16"/>
        <rFont val="宋体"/>
        <charset val="134"/>
      </rPr>
      <t>年一般公共预算支出调整预算情况表</t>
    </r>
  </si>
  <si>
    <r>
      <rPr>
        <sz val="16"/>
        <rFont val="Times New Roman"/>
        <charset val="0"/>
      </rPr>
      <t xml:space="preserve">             </t>
    </r>
    <r>
      <rPr>
        <sz val="16"/>
        <rFont val="宋体"/>
        <charset val="134"/>
      </rPr>
      <t>附表三：</t>
    </r>
    <r>
      <rPr>
        <sz val="16"/>
        <rFont val="Times New Roman"/>
        <charset val="0"/>
      </rPr>
      <t>2025</t>
    </r>
    <r>
      <rPr>
        <sz val="16"/>
        <rFont val="宋体"/>
        <charset val="134"/>
      </rPr>
      <t>年一般公共预算支出经济分类调整预算情况表</t>
    </r>
  </si>
  <si>
    <r>
      <rPr>
        <sz val="16"/>
        <rFont val="Times New Roman"/>
        <charset val="0"/>
      </rPr>
      <t xml:space="preserve">             </t>
    </r>
    <r>
      <rPr>
        <sz val="16"/>
        <rFont val="宋体"/>
        <charset val="134"/>
      </rPr>
      <t>附表四：</t>
    </r>
    <r>
      <rPr>
        <sz val="16"/>
        <rFont val="Times New Roman"/>
        <charset val="0"/>
      </rPr>
      <t>2025</t>
    </r>
    <r>
      <rPr>
        <sz val="16"/>
        <rFont val="宋体"/>
        <charset val="134"/>
      </rPr>
      <t>年</t>
    </r>
    <r>
      <rPr>
        <sz val="16"/>
        <rFont val="Times New Roman"/>
        <charset val="0"/>
      </rPr>
      <t>“</t>
    </r>
    <r>
      <rPr>
        <sz val="16"/>
        <rFont val="宋体"/>
        <charset val="134"/>
      </rPr>
      <t>三保</t>
    </r>
    <r>
      <rPr>
        <sz val="16"/>
        <rFont val="Times New Roman"/>
        <charset val="0"/>
      </rPr>
      <t>”</t>
    </r>
    <r>
      <rPr>
        <sz val="16"/>
        <rFont val="宋体"/>
        <charset val="134"/>
      </rPr>
      <t>支出调整预算安排情况表</t>
    </r>
  </si>
  <si>
    <r>
      <rPr>
        <sz val="16"/>
        <rFont val="Times New Roman"/>
        <charset val="0"/>
      </rPr>
      <t xml:space="preserve">             </t>
    </r>
    <r>
      <rPr>
        <sz val="16"/>
        <rFont val="宋体"/>
        <charset val="134"/>
      </rPr>
      <t>附表五：</t>
    </r>
    <r>
      <rPr>
        <sz val="16"/>
        <rFont val="Times New Roman"/>
        <charset val="0"/>
      </rPr>
      <t>2025</t>
    </r>
    <r>
      <rPr>
        <sz val="16"/>
        <rFont val="宋体"/>
        <charset val="134"/>
      </rPr>
      <t>年政府性基金预算收支调整平衡表</t>
    </r>
  </si>
  <si>
    <r>
      <rPr>
        <sz val="16"/>
        <rFont val="Times New Roman"/>
        <charset val="0"/>
      </rPr>
      <t xml:space="preserve">             </t>
    </r>
    <r>
      <rPr>
        <sz val="16"/>
        <rFont val="宋体"/>
        <charset val="134"/>
      </rPr>
      <t>附表六：</t>
    </r>
    <r>
      <rPr>
        <sz val="16"/>
        <rFont val="Times New Roman"/>
        <charset val="0"/>
      </rPr>
      <t>2025</t>
    </r>
    <r>
      <rPr>
        <sz val="16"/>
        <rFont val="宋体"/>
        <charset val="134"/>
      </rPr>
      <t>年政府性基金预算收支计划调整平衡表</t>
    </r>
  </si>
  <si>
    <r>
      <rPr>
        <sz val="16"/>
        <rFont val="Times New Roman"/>
        <charset val="0"/>
      </rPr>
      <t xml:space="preserve">             </t>
    </r>
    <r>
      <rPr>
        <sz val="16"/>
        <rFont val="宋体"/>
        <charset val="134"/>
      </rPr>
      <t>附表七：</t>
    </r>
    <r>
      <rPr>
        <sz val="16"/>
        <rFont val="Times New Roman"/>
        <charset val="0"/>
      </rPr>
      <t>2025</t>
    </r>
    <r>
      <rPr>
        <sz val="16"/>
        <rFont val="宋体"/>
        <charset val="134"/>
      </rPr>
      <t>年国有资本经营收支调整预算平衡表</t>
    </r>
  </si>
  <si>
    <r>
      <rPr>
        <sz val="16"/>
        <rFont val="Times New Roman"/>
        <charset val="0"/>
      </rPr>
      <t xml:space="preserve">             </t>
    </r>
    <r>
      <rPr>
        <sz val="16"/>
        <rFont val="宋体"/>
        <charset val="134"/>
      </rPr>
      <t>附表八：</t>
    </r>
    <r>
      <rPr>
        <sz val="16"/>
        <rFont val="Times New Roman"/>
        <charset val="0"/>
      </rPr>
      <t>2025</t>
    </r>
    <r>
      <rPr>
        <sz val="16"/>
        <rFont val="宋体"/>
        <charset val="134"/>
      </rPr>
      <t>年新增债券资金收支预算调整表</t>
    </r>
  </si>
  <si>
    <t>附表一</t>
  </si>
  <si>
    <r>
      <rPr>
        <sz val="22"/>
        <rFont val="Times New Roman"/>
        <charset val="0"/>
      </rPr>
      <t>2025</t>
    </r>
    <r>
      <rPr>
        <sz val="22"/>
        <rFont val="方正小标宋简体"/>
        <charset val="134"/>
      </rPr>
      <t>年一般公共预算收支调整预算平衡表</t>
    </r>
  </si>
  <si>
    <t>单位：万元</t>
  </si>
  <si>
    <r>
      <rPr>
        <sz val="12"/>
        <rFont val="仿宋"/>
        <charset val="134"/>
      </rPr>
      <t>收入项目</t>
    </r>
  </si>
  <si>
    <r>
      <rPr>
        <sz val="12"/>
        <rFont val="仿宋"/>
        <charset val="134"/>
      </rPr>
      <t>年初
预算</t>
    </r>
  </si>
  <si>
    <r>
      <rPr>
        <sz val="12"/>
        <rFont val="仿宋"/>
        <charset val="134"/>
      </rPr>
      <t>调整
预算</t>
    </r>
  </si>
  <si>
    <r>
      <rPr>
        <sz val="12"/>
        <rFont val="仿宋"/>
        <charset val="134"/>
      </rPr>
      <t>增减</t>
    </r>
  </si>
  <si>
    <r>
      <rPr>
        <sz val="12"/>
        <rFont val="仿宋"/>
        <charset val="134"/>
      </rPr>
      <t>备注</t>
    </r>
  </si>
  <si>
    <r>
      <rPr>
        <sz val="12"/>
        <rFont val="仿宋"/>
        <charset val="134"/>
      </rPr>
      <t>支出项目</t>
    </r>
  </si>
  <si>
    <r>
      <rPr>
        <sz val="12"/>
        <rFont val="黑体"/>
        <charset val="134"/>
      </rPr>
      <t>一、一般公共预算收入</t>
    </r>
  </si>
  <si>
    <r>
      <rPr>
        <sz val="12"/>
        <rFont val="黑体"/>
        <charset val="134"/>
      </rPr>
      <t>一、上解上级支出</t>
    </r>
  </si>
  <si>
    <r>
      <rPr>
        <sz val="12"/>
        <rFont val="黑体"/>
        <charset val="134"/>
      </rPr>
      <t>二、返还性收入</t>
    </r>
  </si>
  <si>
    <r>
      <rPr>
        <sz val="12"/>
        <rFont val="Times New Roman"/>
        <charset val="0"/>
      </rPr>
      <t xml:space="preserve">    1</t>
    </r>
    <r>
      <rPr>
        <sz val="12"/>
        <rFont val="仿宋"/>
        <charset val="134"/>
      </rPr>
      <t>、原体制上解基数</t>
    </r>
  </si>
  <si>
    <r>
      <rPr>
        <sz val="12"/>
        <rFont val="黑体"/>
        <charset val="134"/>
      </rPr>
      <t>三、上级财力补助</t>
    </r>
  </si>
  <si>
    <r>
      <rPr>
        <sz val="12"/>
        <rFont val="Times New Roman"/>
        <charset val="0"/>
      </rPr>
      <t xml:space="preserve">    2</t>
    </r>
    <r>
      <rPr>
        <sz val="12"/>
        <rFont val="仿宋"/>
        <charset val="134"/>
      </rPr>
      <t>、增值税</t>
    </r>
    <r>
      <rPr>
        <sz val="12"/>
        <rFont val="Times New Roman"/>
        <charset val="0"/>
      </rPr>
      <t>“</t>
    </r>
    <r>
      <rPr>
        <sz val="12"/>
        <rFont val="仿宋"/>
        <charset val="134"/>
      </rPr>
      <t>五五分享</t>
    </r>
    <r>
      <rPr>
        <sz val="12"/>
        <rFont val="Times New Roman"/>
        <charset val="0"/>
      </rPr>
      <t>”</t>
    </r>
    <r>
      <rPr>
        <sz val="12"/>
        <rFont val="仿宋"/>
        <charset val="134"/>
      </rPr>
      <t>税收返还</t>
    </r>
  </si>
  <si>
    <r>
      <rPr>
        <sz val="12"/>
        <rFont val="Times New Roman"/>
        <charset val="0"/>
      </rPr>
      <t xml:space="preserve">    1</t>
    </r>
    <r>
      <rPr>
        <sz val="12"/>
        <rFont val="仿宋"/>
        <charset val="134"/>
      </rPr>
      <t>、区外企业税收</t>
    </r>
  </si>
  <si>
    <t xml:space="preserve"> </t>
  </si>
  <si>
    <r>
      <rPr>
        <sz val="12"/>
        <rFont val="Times New Roman"/>
        <charset val="0"/>
      </rPr>
      <t xml:space="preserve">    3</t>
    </r>
    <r>
      <rPr>
        <sz val="12"/>
        <rFont val="仿宋"/>
        <charset val="134"/>
      </rPr>
      <t>、省级固定分成收入上解</t>
    </r>
  </si>
  <si>
    <r>
      <rPr>
        <sz val="12"/>
        <rFont val="Times New Roman"/>
        <charset val="0"/>
      </rPr>
      <t xml:space="preserve">    2</t>
    </r>
    <r>
      <rPr>
        <sz val="12"/>
        <rFont val="仿宋"/>
        <charset val="134"/>
      </rPr>
      <t>、车船税</t>
    </r>
  </si>
  <si>
    <r>
      <rPr>
        <sz val="12"/>
        <rFont val="Times New Roman"/>
        <charset val="0"/>
      </rPr>
      <t xml:space="preserve">    4</t>
    </r>
    <r>
      <rPr>
        <sz val="12"/>
        <rFont val="仿宋"/>
        <charset val="134"/>
      </rPr>
      <t>、市级增收分成上解</t>
    </r>
  </si>
  <si>
    <r>
      <rPr>
        <sz val="12"/>
        <rFont val="Times New Roman"/>
        <charset val="0"/>
      </rPr>
      <t xml:space="preserve">    3</t>
    </r>
    <r>
      <rPr>
        <sz val="12"/>
        <rFont val="仿宋"/>
        <charset val="134"/>
      </rPr>
      <t>、二手房交易税收</t>
    </r>
  </si>
  <si>
    <r>
      <rPr>
        <sz val="12"/>
        <rFont val="Times New Roman"/>
        <charset val="0"/>
      </rPr>
      <t xml:space="preserve">    5</t>
    </r>
    <r>
      <rPr>
        <sz val="12"/>
        <rFont val="仿宋"/>
        <charset val="134"/>
      </rPr>
      <t>、其他上解</t>
    </r>
  </si>
  <si>
    <r>
      <rPr>
        <sz val="12"/>
        <rFont val="Times New Roman"/>
        <charset val="0"/>
      </rPr>
      <t xml:space="preserve">    4</t>
    </r>
    <r>
      <rPr>
        <sz val="12"/>
        <rFont val="仿宋"/>
        <charset val="134"/>
      </rPr>
      <t>、其他财力性补助</t>
    </r>
  </si>
  <si>
    <r>
      <rPr>
        <sz val="12"/>
        <rFont val="黑体"/>
        <charset val="134"/>
      </rPr>
      <t>二、体制财力</t>
    </r>
  </si>
  <si>
    <t>四、债券转贷收入</t>
  </si>
  <si>
    <t>三、债务转贷支出</t>
  </si>
  <si>
    <t>五、债务收入</t>
  </si>
  <si>
    <t>四、债务还本支出</t>
  </si>
  <si>
    <t>六、调入资金</t>
  </si>
  <si>
    <t>五、调出资金</t>
  </si>
  <si>
    <t>七、调入预算稳定调节基金</t>
  </si>
  <si>
    <t>六、一般公共预算支出</t>
  </si>
  <si>
    <t>八、上级转移支付资金收入</t>
  </si>
  <si>
    <t>七、上级转移支付资金安排支出</t>
  </si>
  <si>
    <t>九、上年结余</t>
  </si>
  <si>
    <t>八、上年结余资金安排支出</t>
  </si>
  <si>
    <t>收入合计</t>
  </si>
  <si>
    <t>支出合计</t>
  </si>
  <si>
    <r>
      <rPr>
        <sz val="12"/>
        <rFont val="仿宋"/>
        <charset val="134"/>
      </rPr>
      <t xml:space="preserve">备注： </t>
    </r>
    <r>
      <rPr>
        <sz val="12"/>
        <rFont val="Times New Roman"/>
        <charset val="0"/>
      </rPr>
      <t>1</t>
    </r>
    <r>
      <rPr>
        <sz val="12"/>
        <rFont val="仿宋"/>
        <charset val="134"/>
      </rPr>
      <t>、区外税收定额财力</t>
    </r>
    <r>
      <rPr>
        <sz val="12"/>
        <rFont val="Times New Roman"/>
        <charset val="0"/>
      </rPr>
      <t>=</t>
    </r>
    <r>
      <rPr>
        <sz val="12"/>
        <rFont val="仿宋"/>
        <charset val="134"/>
      </rPr>
      <t>（</t>
    </r>
    <r>
      <rPr>
        <sz val="12"/>
        <rFont val="Times New Roman"/>
        <charset val="0"/>
      </rPr>
      <t>6420-228</t>
    </r>
    <r>
      <rPr>
        <sz val="12"/>
        <rFont val="仿宋"/>
        <charset val="134"/>
      </rPr>
      <t>）</t>
    </r>
    <r>
      <rPr>
        <sz val="12"/>
        <rFont val="Times New Roman"/>
        <charset val="0"/>
      </rPr>
      <t>×0.692+228=4513</t>
    </r>
    <r>
      <rPr>
        <sz val="12"/>
        <rFont val="仿宋"/>
        <charset val="134"/>
      </rPr>
      <t>万元；</t>
    </r>
    <r>
      <rPr>
        <sz val="12"/>
        <rFont val="Times New Roman"/>
        <charset val="0"/>
      </rPr>
      <t xml:space="preserve">
            2</t>
    </r>
    <r>
      <rPr>
        <sz val="12"/>
        <rFont val="仿宋"/>
        <charset val="134"/>
      </rPr>
      <t>、上缴省财政=（167190-28742-23981）×20%=22893万元；</t>
    </r>
    <r>
      <rPr>
        <sz val="12"/>
        <rFont val="Times New Roman"/>
        <charset val="0"/>
      </rPr>
      <t xml:space="preserve">
            3</t>
    </r>
    <r>
      <rPr>
        <sz val="12"/>
        <rFont val="仿宋"/>
        <charset val="134"/>
      </rPr>
      <t>、上缴市财政=（167190-28526-29887-22893）×13.5%=11594万元；</t>
    </r>
    <r>
      <rPr>
        <sz val="12"/>
        <rFont val="Times New Roman"/>
        <charset val="0"/>
      </rPr>
      <t xml:space="preserve">
            4</t>
    </r>
    <r>
      <rPr>
        <sz val="12"/>
        <rFont val="仿宋"/>
        <charset val="134"/>
      </rPr>
      <t>、其他上解</t>
    </r>
    <r>
      <rPr>
        <sz val="12"/>
        <rFont val="Times New Roman"/>
        <charset val="0"/>
      </rPr>
      <t>=</t>
    </r>
    <r>
      <rPr>
        <sz val="12"/>
        <rFont val="仿宋"/>
        <charset val="134"/>
      </rPr>
      <t>税务部门经费基数上解733万元+泉州市燃气有限公司地方级收入财力结算690万元+医疗卫生领域市与县财政事权和支出责任划分改革相应划转支出基数307万元+上解衔接推进乡村振兴有关资金341万元+江河下游地区对上游地区森林生态效益补偿额度211万元+上解市级财政绿化养护费用138万元+泉州中心城区公共自行车建设运营等资金清算123万元+GF领域相关支出基数上解117万元+上解残疾人就业保障金36万元+上缴就业调剂金33万元+上解图书馆、美术馆、文化馆（站）免费开放补助资金24万元+政法经费保障体制改革20万元+农村信用社企业所得税省级分成部分上解13万元+援助其他地区支出161万元+其他上解795万元+耕地占补平衡指标4550万元+民兵训练基地二期2025年建设经费及管理经费1887万元</t>
    </r>
    <r>
      <rPr>
        <sz val="12"/>
        <rFont val="Times New Roman"/>
        <charset val="0"/>
      </rPr>
      <t>+</t>
    </r>
    <r>
      <rPr>
        <sz val="12"/>
        <rFont val="仿宋"/>
        <charset val="134"/>
      </rPr>
      <t>市委党校新校区项目运营维护费及一期PPP项目5期可用性服务费500万元</t>
    </r>
    <r>
      <rPr>
        <sz val="12"/>
        <rFont val="Times New Roman"/>
        <charset val="0"/>
      </rPr>
      <t>=10679</t>
    </r>
    <r>
      <rPr>
        <sz val="12"/>
        <rFont val="仿宋"/>
        <charset val="134"/>
      </rPr>
      <t>万元。</t>
    </r>
    <r>
      <rPr>
        <sz val="12"/>
        <rFont val="Times New Roman"/>
        <charset val="0"/>
      </rPr>
      <t xml:space="preserve">
            5</t>
    </r>
    <r>
      <rPr>
        <sz val="12"/>
        <rFont val="仿宋"/>
        <charset val="134"/>
      </rPr>
      <t>、债券转贷收入29265万元：再融资债券收入20796万元，新增债券收入8469万元。</t>
    </r>
  </si>
  <si>
    <t>附表二</t>
  </si>
  <si>
    <r>
      <rPr>
        <sz val="22"/>
        <rFont val="Times New Roman"/>
        <charset val="0"/>
      </rPr>
      <t>2025</t>
    </r>
    <r>
      <rPr>
        <sz val="22"/>
        <rFont val="方正小标宋简体"/>
        <charset val="134"/>
      </rPr>
      <t>年一般公共预算支出调整预算情况表</t>
    </r>
  </si>
  <si>
    <r>
      <rPr>
        <sz val="10"/>
        <rFont val="仿宋"/>
        <charset val="134"/>
      </rPr>
      <t>单位：万元</t>
    </r>
  </si>
  <si>
    <r>
      <rPr>
        <sz val="10"/>
        <rFont val="仿宋"/>
        <charset val="134"/>
      </rPr>
      <t>科目名称</t>
    </r>
  </si>
  <si>
    <r>
      <rPr>
        <sz val="10"/>
        <rFont val="Times New Roman"/>
        <charset val="0"/>
      </rPr>
      <t>2024</t>
    </r>
    <r>
      <rPr>
        <sz val="10"/>
        <rFont val="仿宋"/>
        <charset val="134"/>
      </rPr>
      <t>年调</t>
    </r>
    <r>
      <rPr>
        <sz val="10"/>
        <rFont val="Times New Roman"/>
        <charset val="0"/>
      </rPr>
      <t xml:space="preserve">
</t>
    </r>
    <r>
      <rPr>
        <sz val="10"/>
        <rFont val="仿宋"/>
        <charset val="134"/>
      </rPr>
      <t>整预算数</t>
    </r>
  </si>
  <si>
    <r>
      <rPr>
        <sz val="10"/>
        <rFont val="Times New Roman"/>
        <charset val="0"/>
      </rPr>
      <t>2025</t>
    </r>
    <r>
      <rPr>
        <sz val="10"/>
        <rFont val="仿宋"/>
        <charset val="134"/>
      </rPr>
      <t>年年</t>
    </r>
    <r>
      <rPr>
        <sz val="10"/>
        <rFont val="Times New Roman"/>
        <charset val="0"/>
      </rPr>
      <t xml:space="preserve">
</t>
    </r>
    <r>
      <rPr>
        <sz val="10"/>
        <rFont val="仿宋"/>
        <charset val="134"/>
      </rPr>
      <t>初预算数</t>
    </r>
  </si>
  <si>
    <r>
      <rPr>
        <sz val="10"/>
        <rFont val="Times New Roman"/>
        <charset val="0"/>
      </rPr>
      <t>2025</t>
    </r>
    <r>
      <rPr>
        <sz val="10"/>
        <rFont val="仿宋"/>
        <charset val="134"/>
      </rPr>
      <t>年年初预算数</t>
    </r>
  </si>
  <si>
    <r>
      <rPr>
        <sz val="10"/>
        <rFont val="Times New Roman"/>
        <charset val="0"/>
      </rPr>
      <t>2025</t>
    </r>
    <r>
      <rPr>
        <sz val="10"/>
        <rFont val="仿宋"/>
        <charset val="134"/>
      </rPr>
      <t>年调整预算数</t>
    </r>
  </si>
  <si>
    <r>
      <rPr>
        <sz val="10"/>
        <rFont val="仿宋"/>
        <charset val="134"/>
      </rPr>
      <t>比年初预</t>
    </r>
    <r>
      <rPr>
        <sz val="10"/>
        <rFont val="Times New Roman"/>
        <charset val="0"/>
      </rPr>
      <t xml:space="preserve">
</t>
    </r>
    <r>
      <rPr>
        <sz val="10"/>
        <rFont val="仿宋"/>
        <charset val="134"/>
      </rPr>
      <t>算数增减</t>
    </r>
  </si>
  <si>
    <r>
      <rPr>
        <sz val="10"/>
        <rFont val="仿宋"/>
        <charset val="134"/>
      </rPr>
      <t>调整预算数比上年预算数增减</t>
    </r>
  </si>
  <si>
    <r>
      <rPr>
        <sz val="10"/>
        <rFont val="仿宋"/>
        <charset val="134"/>
      </rPr>
      <t>备注</t>
    </r>
  </si>
  <si>
    <r>
      <rPr>
        <sz val="10"/>
        <rFont val="Times New Roman"/>
        <charset val="0"/>
      </rPr>
      <t>2025</t>
    </r>
    <r>
      <rPr>
        <sz val="10"/>
        <rFont val="仿宋"/>
        <charset val="134"/>
      </rPr>
      <t>年初预算科目</t>
    </r>
  </si>
  <si>
    <r>
      <rPr>
        <sz val="10"/>
        <rFont val="仿宋"/>
        <charset val="134"/>
      </rPr>
      <t>人员经费</t>
    </r>
  </si>
  <si>
    <r>
      <rPr>
        <sz val="10"/>
        <rFont val="仿宋"/>
        <charset val="134"/>
      </rPr>
      <t>公用经费</t>
    </r>
  </si>
  <si>
    <r>
      <rPr>
        <sz val="10"/>
        <rFont val="仿宋"/>
        <charset val="134"/>
      </rPr>
      <t>债务利息</t>
    </r>
    <r>
      <rPr>
        <sz val="10"/>
        <rFont val="Times New Roman"/>
        <charset val="0"/>
      </rPr>
      <t xml:space="preserve">
</t>
    </r>
    <r>
      <rPr>
        <sz val="10"/>
        <rFont val="仿宋"/>
        <charset val="134"/>
      </rPr>
      <t>及发行费</t>
    </r>
  </si>
  <si>
    <r>
      <rPr>
        <sz val="10"/>
        <rFont val="仿宋"/>
        <charset val="134"/>
      </rPr>
      <t>专项经费</t>
    </r>
  </si>
  <si>
    <r>
      <rPr>
        <sz val="10"/>
        <rFont val="仿宋"/>
        <charset val="134"/>
      </rPr>
      <t>合计</t>
    </r>
  </si>
  <si>
    <r>
      <rPr>
        <sz val="10"/>
        <rFont val="黑体"/>
        <charset val="134"/>
      </rPr>
      <t>一、一般公共服务支出</t>
    </r>
  </si>
  <si>
    <r>
      <rPr>
        <sz val="10"/>
        <rFont val="黑体"/>
        <charset val="134"/>
      </rPr>
      <t>类</t>
    </r>
  </si>
  <si>
    <r>
      <rPr>
        <sz val="10"/>
        <rFont val="Times New Roman"/>
        <charset val="0"/>
      </rPr>
      <t xml:space="preserve">    1.</t>
    </r>
    <r>
      <rPr>
        <sz val="10"/>
        <rFont val="楷体"/>
        <charset val="134"/>
      </rPr>
      <t>人大事务</t>
    </r>
  </si>
  <si>
    <r>
      <rPr>
        <sz val="10"/>
        <rFont val="楷体"/>
        <charset val="134"/>
      </rPr>
      <t>款</t>
    </r>
  </si>
  <si>
    <r>
      <rPr>
        <sz val="10"/>
        <rFont val="Times New Roman"/>
        <charset val="0"/>
      </rPr>
      <t xml:space="preserve">      </t>
    </r>
    <r>
      <rPr>
        <sz val="10"/>
        <rFont val="仿宋"/>
        <charset val="134"/>
      </rPr>
      <t>①行政运行</t>
    </r>
  </si>
  <si>
    <r>
      <rPr>
        <b/>
        <sz val="10"/>
        <rFont val="仿宋"/>
        <charset val="134"/>
      </rPr>
      <t>项</t>
    </r>
  </si>
  <si>
    <r>
      <rPr>
        <sz val="10"/>
        <rFont val="Times New Roman"/>
        <charset val="0"/>
      </rPr>
      <t xml:space="preserve">      </t>
    </r>
    <r>
      <rPr>
        <sz val="10"/>
        <rFont val="仿宋"/>
        <charset val="0"/>
      </rPr>
      <t>②一般行政管理事务</t>
    </r>
  </si>
  <si>
    <r>
      <rPr>
        <sz val="10"/>
        <rFont val="Times New Roman"/>
        <charset val="0"/>
      </rPr>
      <t xml:space="preserve">      </t>
    </r>
    <r>
      <rPr>
        <sz val="10"/>
        <rFont val="仿宋"/>
        <charset val="134"/>
      </rPr>
      <t>③人大会议</t>
    </r>
  </si>
  <si>
    <r>
      <rPr>
        <sz val="10"/>
        <rFont val="Times New Roman"/>
        <charset val="0"/>
      </rPr>
      <t xml:space="preserve">      </t>
    </r>
    <r>
      <rPr>
        <sz val="10"/>
        <rFont val="仿宋"/>
        <charset val="134"/>
      </rPr>
      <t>④代表工作</t>
    </r>
  </si>
  <si>
    <r>
      <rPr>
        <sz val="10"/>
        <rFont val="Times New Roman"/>
        <charset val="0"/>
      </rPr>
      <t xml:space="preserve">      </t>
    </r>
    <r>
      <rPr>
        <sz val="10"/>
        <rFont val="仿宋"/>
        <charset val="134"/>
      </rPr>
      <t>⑤事业运行</t>
    </r>
  </si>
  <si>
    <r>
      <rPr>
        <sz val="10"/>
        <rFont val="Times New Roman"/>
        <charset val="0"/>
      </rPr>
      <t xml:space="preserve">    2.</t>
    </r>
    <r>
      <rPr>
        <sz val="10"/>
        <rFont val="楷体"/>
        <charset val="134"/>
      </rPr>
      <t>政协事务</t>
    </r>
  </si>
  <si>
    <r>
      <rPr>
        <sz val="10"/>
        <rFont val="Times New Roman"/>
        <charset val="0"/>
      </rPr>
      <t xml:space="preserve">      </t>
    </r>
    <r>
      <rPr>
        <sz val="10"/>
        <rFont val="仿宋"/>
        <charset val="134"/>
      </rPr>
      <t>②一般行政管理事务</t>
    </r>
  </si>
  <si>
    <r>
      <rPr>
        <sz val="10"/>
        <rFont val="Times New Roman"/>
        <charset val="0"/>
      </rPr>
      <t xml:space="preserve">      </t>
    </r>
    <r>
      <rPr>
        <sz val="10"/>
        <rFont val="仿宋"/>
        <charset val="134"/>
      </rPr>
      <t>③政协会议</t>
    </r>
  </si>
  <si>
    <r>
      <rPr>
        <sz val="10"/>
        <rFont val="Times New Roman"/>
        <charset val="0"/>
      </rPr>
      <t xml:space="preserve">      </t>
    </r>
    <r>
      <rPr>
        <sz val="10"/>
        <rFont val="仿宋"/>
        <charset val="134"/>
      </rPr>
      <t>④事业运行</t>
    </r>
  </si>
  <si>
    <r>
      <rPr>
        <sz val="10"/>
        <rFont val="Times New Roman"/>
        <charset val="0"/>
      </rPr>
      <t xml:space="preserve">    3.</t>
    </r>
    <r>
      <rPr>
        <sz val="10"/>
        <rFont val="楷体"/>
        <charset val="134"/>
      </rPr>
      <t>政府办公厅（室）及相关机构事务</t>
    </r>
  </si>
  <si>
    <r>
      <rPr>
        <sz val="10"/>
        <rFont val="Times New Roman"/>
        <charset val="0"/>
      </rPr>
      <t xml:space="preserve">      </t>
    </r>
    <r>
      <rPr>
        <sz val="10"/>
        <rFont val="仿宋"/>
        <charset val="134"/>
      </rPr>
      <t>③机关服务</t>
    </r>
  </si>
  <si>
    <r>
      <rPr>
        <sz val="10"/>
        <rFont val="Times New Roman"/>
        <charset val="0"/>
      </rPr>
      <t xml:space="preserve">      </t>
    </r>
    <r>
      <rPr>
        <sz val="10"/>
        <rFont val="仿宋"/>
        <charset val="134"/>
      </rPr>
      <t>④政务公开审批</t>
    </r>
  </si>
  <si>
    <r>
      <rPr>
        <sz val="10"/>
        <rFont val="Times New Roman"/>
        <charset val="0"/>
      </rPr>
      <t xml:space="preserve">    4.</t>
    </r>
    <r>
      <rPr>
        <sz val="10"/>
        <rFont val="楷体"/>
        <charset val="134"/>
      </rPr>
      <t>发展与改革事务</t>
    </r>
  </si>
  <si>
    <r>
      <rPr>
        <sz val="10"/>
        <rFont val="Times New Roman"/>
        <charset val="0"/>
      </rPr>
      <t xml:space="preserve">      </t>
    </r>
    <r>
      <rPr>
        <sz val="10"/>
        <rFont val="仿宋"/>
        <charset val="134"/>
      </rPr>
      <t>③社会事业发展规划</t>
    </r>
  </si>
  <si>
    <r>
      <rPr>
        <sz val="10"/>
        <rFont val="Times New Roman"/>
        <charset val="0"/>
      </rPr>
      <t xml:space="preserve">      </t>
    </r>
    <r>
      <rPr>
        <sz val="10"/>
        <rFont val="仿宋"/>
        <charset val="134"/>
      </rPr>
      <t>④物价管理</t>
    </r>
  </si>
  <si>
    <r>
      <rPr>
        <sz val="10"/>
        <rFont val="Times New Roman"/>
        <charset val="0"/>
      </rPr>
      <t xml:space="preserve">      </t>
    </r>
    <r>
      <rPr>
        <sz val="10"/>
        <rFont val="仿宋"/>
        <charset val="134"/>
      </rPr>
      <t>⑤</t>
    </r>
    <r>
      <rPr>
        <sz val="10"/>
        <rFont val="仿宋"/>
        <charset val="134"/>
      </rPr>
      <t>事业运行</t>
    </r>
  </si>
  <si>
    <r>
      <rPr>
        <sz val="10"/>
        <rFont val="Times New Roman"/>
        <charset val="0"/>
      </rPr>
      <t xml:space="preserve">      </t>
    </r>
    <r>
      <rPr>
        <sz val="10"/>
        <rFont val="仿宋"/>
        <charset val="134"/>
      </rPr>
      <t>⑥</t>
    </r>
    <r>
      <rPr>
        <sz val="10"/>
        <rFont val="仿宋"/>
        <charset val="134"/>
      </rPr>
      <t>其他发展与改革事务支出</t>
    </r>
  </si>
  <si>
    <r>
      <rPr>
        <sz val="10"/>
        <rFont val="Times New Roman"/>
        <charset val="0"/>
      </rPr>
      <t xml:space="preserve">    5.</t>
    </r>
    <r>
      <rPr>
        <sz val="10"/>
        <rFont val="楷体"/>
        <charset val="134"/>
      </rPr>
      <t>统计信息事务</t>
    </r>
  </si>
  <si>
    <r>
      <rPr>
        <sz val="10"/>
        <rFont val="Times New Roman"/>
        <charset val="0"/>
      </rPr>
      <t xml:space="preserve">      </t>
    </r>
    <r>
      <rPr>
        <sz val="10"/>
        <rFont val="仿宋"/>
        <charset val="134"/>
      </rPr>
      <t>③专项统计业务</t>
    </r>
  </si>
  <si>
    <r>
      <rPr>
        <sz val="10"/>
        <rFont val="Times New Roman"/>
        <charset val="0"/>
      </rPr>
      <t xml:space="preserve">      </t>
    </r>
    <r>
      <rPr>
        <sz val="10"/>
        <rFont val="仿宋"/>
        <charset val="134"/>
      </rPr>
      <t>④专项普查活动</t>
    </r>
  </si>
  <si>
    <r>
      <rPr>
        <sz val="10"/>
        <rFont val="Times New Roman"/>
        <charset val="0"/>
      </rPr>
      <t xml:space="preserve">    6.</t>
    </r>
    <r>
      <rPr>
        <sz val="10"/>
        <rFont val="楷体"/>
        <charset val="134"/>
      </rPr>
      <t>财政事务</t>
    </r>
  </si>
  <si>
    <r>
      <rPr>
        <sz val="10"/>
        <rFont val="Times New Roman"/>
        <charset val="0"/>
      </rPr>
      <t xml:space="preserve">      </t>
    </r>
    <r>
      <rPr>
        <sz val="10"/>
        <rFont val="仿宋"/>
        <charset val="134"/>
      </rPr>
      <t>③事业运行</t>
    </r>
  </si>
  <si>
    <r>
      <rPr>
        <sz val="10"/>
        <rFont val="Times New Roman"/>
        <charset val="0"/>
      </rPr>
      <t xml:space="preserve">    7.</t>
    </r>
    <r>
      <rPr>
        <sz val="10"/>
        <rFont val="楷体"/>
        <charset val="134"/>
      </rPr>
      <t>税收事务</t>
    </r>
  </si>
  <si>
    <r>
      <rPr>
        <sz val="10"/>
        <rFont val="Times New Roman"/>
        <charset val="0"/>
      </rPr>
      <t xml:space="preserve">      </t>
    </r>
    <r>
      <rPr>
        <sz val="10"/>
        <rFont val="仿宋"/>
        <charset val="134"/>
      </rPr>
      <t>①其他税收事务支出</t>
    </r>
  </si>
  <si>
    <r>
      <rPr>
        <sz val="10"/>
        <rFont val="Times New Roman"/>
        <charset val="0"/>
      </rPr>
      <t xml:space="preserve">    8.</t>
    </r>
    <r>
      <rPr>
        <sz val="10"/>
        <rFont val="楷体"/>
        <charset val="134"/>
      </rPr>
      <t>审计事务</t>
    </r>
  </si>
  <si>
    <r>
      <rPr>
        <sz val="10"/>
        <rFont val="Times New Roman"/>
        <charset val="0"/>
      </rPr>
      <t xml:space="preserve">      </t>
    </r>
    <r>
      <rPr>
        <sz val="10"/>
        <rFont val="仿宋"/>
        <charset val="134"/>
      </rPr>
      <t>②</t>
    </r>
    <r>
      <rPr>
        <sz val="10"/>
        <rFont val="仿宋"/>
        <charset val="134"/>
      </rPr>
      <t>事业运行</t>
    </r>
  </si>
  <si>
    <r>
      <rPr>
        <sz val="10"/>
        <rFont val="Times New Roman"/>
        <charset val="0"/>
      </rPr>
      <t xml:space="preserve">      </t>
    </r>
    <r>
      <rPr>
        <sz val="10"/>
        <rFont val="仿宋"/>
        <charset val="134"/>
      </rPr>
      <t>③</t>
    </r>
    <r>
      <rPr>
        <sz val="10"/>
        <rFont val="仿宋"/>
        <charset val="134"/>
      </rPr>
      <t>其他审计事务支出</t>
    </r>
  </si>
  <si>
    <r>
      <rPr>
        <sz val="10"/>
        <rFont val="Times New Roman"/>
        <charset val="0"/>
      </rPr>
      <t xml:space="preserve">    9.</t>
    </r>
    <r>
      <rPr>
        <sz val="10"/>
        <rFont val="楷体"/>
        <charset val="134"/>
      </rPr>
      <t>纪检监察事务</t>
    </r>
  </si>
  <si>
    <r>
      <rPr>
        <sz val="10"/>
        <rFont val="Times New Roman"/>
        <charset val="0"/>
      </rPr>
      <t xml:space="preserve">      </t>
    </r>
    <r>
      <rPr>
        <sz val="10"/>
        <rFont val="仿宋"/>
        <charset val="134"/>
      </rPr>
      <t>③大案要案查处</t>
    </r>
  </si>
  <si>
    <r>
      <rPr>
        <sz val="10"/>
        <rFont val="Times New Roman"/>
        <charset val="0"/>
      </rPr>
      <t xml:space="preserve">      </t>
    </r>
    <r>
      <rPr>
        <sz val="10"/>
        <rFont val="仿宋"/>
        <charset val="134"/>
      </rPr>
      <t>④派驻派出机构</t>
    </r>
  </si>
  <si>
    <r>
      <rPr>
        <sz val="10"/>
        <rFont val="Times New Roman"/>
        <charset val="0"/>
      </rPr>
      <t xml:space="preserve">    10.</t>
    </r>
    <r>
      <rPr>
        <sz val="10"/>
        <rFont val="楷体"/>
        <charset val="134"/>
      </rPr>
      <t>商贸事务</t>
    </r>
  </si>
  <si>
    <r>
      <rPr>
        <sz val="10"/>
        <rFont val="Times New Roman"/>
        <charset val="0"/>
      </rPr>
      <t xml:space="preserve">    11.</t>
    </r>
    <r>
      <rPr>
        <sz val="10"/>
        <rFont val="楷体"/>
        <charset val="134"/>
      </rPr>
      <t>民族事务</t>
    </r>
  </si>
  <si>
    <r>
      <rPr>
        <sz val="10"/>
        <rFont val="Times New Roman"/>
        <charset val="0"/>
      </rPr>
      <t xml:space="preserve">      </t>
    </r>
    <r>
      <rPr>
        <sz val="10"/>
        <rFont val="仿宋"/>
        <charset val="134"/>
      </rPr>
      <t>①一般行政管理事务</t>
    </r>
  </si>
  <si>
    <r>
      <rPr>
        <sz val="10"/>
        <rFont val="Times New Roman"/>
        <charset val="0"/>
      </rPr>
      <t xml:space="preserve">    12.</t>
    </r>
    <r>
      <rPr>
        <sz val="10"/>
        <rFont val="楷体"/>
        <charset val="134"/>
      </rPr>
      <t>港澳台事务</t>
    </r>
  </si>
  <si>
    <r>
      <rPr>
        <sz val="10"/>
        <rFont val="Times New Roman"/>
        <charset val="0"/>
      </rPr>
      <t xml:space="preserve">      </t>
    </r>
    <r>
      <rPr>
        <sz val="10"/>
        <rFont val="仿宋"/>
        <charset val="134"/>
      </rPr>
      <t>③其他港澳台事务支出</t>
    </r>
  </si>
  <si>
    <r>
      <rPr>
        <sz val="10"/>
        <rFont val="Times New Roman"/>
        <charset val="0"/>
      </rPr>
      <t xml:space="preserve">    13.</t>
    </r>
    <r>
      <rPr>
        <sz val="10"/>
        <rFont val="楷体"/>
        <charset val="134"/>
      </rPr>
      <t>档案事务</t>
    </r>
  </si>
  <si>
    <r>
      <rPr>
        <sz val="10"/>
        <rFont val="Times New Roman"/>
        <charset val="0"/>
      </rPr>
      <t xml:space="preserve">    14.</t>
    </r>
    <r>
      <rPr>
        <sz val="10"/>
        <rFont val="楷体"/>
        <charset val="134"/>
      </rPr>
      <t>民主党派及工商联事务</t>
    </r>
  </si>
  <si>
    <r>
      <rPr>
        <sz val="10"/>
        <rFont val="Times New Roman"/>
        <charset val="0"/>
      </rPr>
      <t xml:space="preserve">    15.</t>
    </r>
    <r>
      <rPr>
        <sz val="10"/>
        <rFont val="楷体"/>
        <charset val="134"/>
      </rPr>
      <t>群众团体事务</t>
    </r>
  </si>
  <si>
    <r>
      <rPr>
        <sz val="10"/>
        <rFont val="Times New Roman"/>
        <charset val="0"/>
      </rPr>
      <t xml:space="preserve">    16.</t>
    </r>
    <r>
      <rPr>
        <sz val="10"/>
        <rFont val="楷体"/>
        <charset val="134"/>
      </rPr>
      <t>党委办公厅（室）及相关机构事务</t>
    </r>
  </si>
  <si>
    <r>
      <rPr>
        <sz val="10"/>
        <rFont val="Times New Roman"/>
        <charset val="0"/>
      </rPr>
      <t xml:space="preserve">    17.</t>
    </r>
    <r>
      <rPr>
        <sz val="10"/>
        <rFont val="楷体"/>
        <charset val="134"/>
      </rPr>
      <t>组织事务</t>
    </r>
  </si>
  <si>
    <r>
      <rPr>
        <sz val="10"/>
        <rFont val="Times New Roman"/>
        <charset val="0"/>
      </rPr>
      <t xml:space="preserve">    18.</t>
    </r>
    <r>
      <rPr>
        <sz val="10"/>
        <rFont val="楷体"/>
        <charset val="134"/>
      </rPr>
      <t>宣传事务</t>
    </r>
  </si>
  <si>
    <r>
      <rPr>
        <sz val="10"/>
        <rFont val="Times New Roman"/>
        <charset val="0"/>
      </rPr>
      <t xml:space="preserve">    19.</t>
    </r>
    <r>
      <rPr>
        <sz val="10"/>
        <rFont val="楷体"/>
        <charset val="134"/>
      </rPr>
      <t>统战事务</t>
    </r>
  </si>
  <si>
    <r>
      <rPr>
        <sz val="10"/>
        <rFont val="Times New Roman"/>
        <charset val="0"/>
      </rPr>
      <t xml:space="preserve">      </t>
    </r>
    <r>
      <rPr>
        <sz val="10"/>
        <rFont val="仿宋"/>
        <charset val="134"/>
      </rPr>
      <t>③宗教事务</t>
    </r>
  </si>
  <si>
    <r>
      <rPr>
        <sz val="10"/>
        <rFont val="Times New Roman"/>
        <charset val="0"/>
      </rPr>
      <t xml:space="preserve">      </t>
    </r>
    <r>
      <rPr>
        <sz val="10"/>
        <rFont val="仿宋"/>
        <charset val="134"/>
      </rPr>
      <t>④华侨事务</t>
    </r>
  </si>
  <si>
    <r>
      <rPr>
        <sz val="10"/>
        <rFont val="Times New Roman"/>
        <charset val="0"/>
      </rPr>
      <t xml:space="preserve">    20.</t>
    </r>
    <r>
      <rPr>
        <sz val="10"/>
        <rFont val="楷体"/>
        <charset val="134"/>
      </rPr>
      <t>其他共产党事务支出</t>
    </r>
  </si>
  <si>
    <r>
      <rPr>
        <sz val="10"/>
        <rFont val="Times New Roman"/>
        <charset val="0"/>
      </rPr>
      <t xml:space="preserve">    21.</t>
    </r>
    <r>
      <rPr>
        <sz val="10"/>
        <rFont val="楷体"/>
        <charset val="134"/>
      </rPr>
      <t>市场监督管理事务</t>
    </r>
  </si>
  <si>
    <r>
      <rPr>
        <sz val="10"/>
        <rFont val="Times New Roman"/>
        <charset val="0"/>
      </rPr>
      <t xml:space="preserve">      </t>
    </r>
    <r>
      <rPr>
        <sz val="10"/>
        <rFont val="仿宋"/>
        <charset val="134"/>
      </rPr>
      <t>③</t>
    </r>
    <r>
      <rPr>
        <sz val="10"/>
        <rFont val="仿宋"/>
        <charset val="134"/>
      </rPr>
      <t>食品安全监管</t>
    </r>
  </si>
  <si>
    <r>
      <rPr>
        <sz val="10"/>
        <rFont val="Times New Roman"/>
        <charset val="0"/>
      </rPr>
      <t xml:space="preserve">      </t>
    </r>
    <r>
      <rPr>
        <sz val="10"/>
        <rFont val="仿宋"/>
        <charset val="134"/>
      </rPr>
      <t>④</t>
    </r>
    <r>
      <rPr>
        <sz val="10"/>
        <rFont val="仿宋"/>
        <charset val="134"/>
      </rPr>
      <t>事业运行</t>
    </r>
  </si>
  <si>
    <r>
      <rPr>
        <sz val="10"/>
        <rFont val="Times New Roman"/>
        <charset val="0"/>
      </rPr>
      <t xml:space="preserve">    22.</t>
    </r>
    <r>
      <rPr>
        <sz val="10"/>
        <rFont val="楷体"/>
        <charset val="134"/>
      </rPr>
      <t>社会工作事务</t>
    </r>
  </si>
  <si>
    <r>
      <rPr>
        <sz val="10"/>
        <rFont val="Times New Roman"/>
        <charset val="0"/>
      </rPr>
      <t xml:space="preserve">      </t>
    </r>
    <r>
      <rPr>
        <sz val="10"/>
        <rFont val="仿宋"/>
        <charset val="134"/>
      </rPr>
      <t>①</t>
    </r>
    <r>
      <rPr>
        <sz val="10"/>
        <rFont val="仿宋"/>
        <charset val="134"/>
      </rPr>
      <t>行政运行</t>
    </r>
  </si>
  <si>
    <r>
      <rPr>
        <sz val="10"/>
        <rFont val="Times New Roman"/>
        <charset val="0"/>
      </rPr>
      <t xml:space="preserve">      </t>
    </r>
    <r>
      <rPr>
        <sz val="10"/>
        <rFont val="仿宋"/>
        <charset val="134"/>
      </rPr>
      <t>②</t>
    </r>
    <r>
      <rPr>
        <sz val="10"/>
        <rFont val="仿宋"/>
        <charset val="134"/>
      </rPr>
      <t>一般行政管理事务</t>
    </r>
  </si>
  <si>
    <r>
      <rPr>
        <sz val="10"/>
        <rFont val="Times New Roman"/>
        <charset val="0"/>
      </rPr>
      <t xml:space="preserve">      </t>
    </r>
    <r>
      <rPr>
        <sz val="10"/>
        <rFont val="仿宋"/>
        <charset val="134"/>
      </rPr>
      <t>③专项业务</t>
    </r>
  </si>
  <si>
    <r>
      <rPr>
        <sz val="10"/>
        <rFont val="Times New Roman"/>
        <charset val="0"/>
      </rPr>
      <t xml:space="preserve">      </t>
    </r>
    <r>
      <rPr>
        <sz val="10"/>
        <rFont val="仿宋"/>
        <charset val="134"/>
      </rPr>
      <t>⑤</t>
    </r>
    <r>
      <rPr>
        <sz val="10"/>
        <rFont val="仿宋"/>
        <charset val="134"/>
      </rPr>
      <t>其他社会工作事务支出</t>
    </r>
  </si>
  <si>
    <r>
      <rPr>
        <sz val="10"/>
        <rFont val="Times New Roman"/>
        <charset val="0"/>
      </rPr>
      <t xml:space="preserve">    23.</t>
    </r>
    <r>
      <rPr>
        <sz val="10"/>
        <rFont val="楷体"/>
        <charset val="134"/>
      </rPr>
      <t>信访事务</t>
    </r>
  </si>
  <si>
    <r>
      <rPr>
        <sz val="10"/>
        <rFont val="黑体"/>
        <charset val="134"/>
      </rPr>
      <t>二、国防支出</t>
    </r>
  </si>
  <si>
    <r>
      <rPr>
        <sz val="10"/>
        <rFont val="Times New Roman"/>
        <charset val="0"/>
      </rPr>
      <t xml:space="preserve">    1.</t>
    </r>
    <r>
      <rPr>
        <sz val="10"/>
        <rFont val="楷体"/>
        <charset val="134"/>
      </rPr>
      <t>国防动员</t>
    </r>
  </si>
  <si>
    <r>
      <rPr>
        <sz val="10"/>
        <rFont val="Times New Roman"/>
        <charset val="0"/>
      </rPr>
      <t xml:space="preserve">      </t>
    </r>
    <r>
      <rPr>
        <sz val="10"/>
        <rFont val="仿宋"/>
        <charset val="134"/>
      </rPr>
      <t>①兵役征集</t>
    </r>
  </si>
  <si>
    <r>
      <rPr>
        <sz val="10"/>
        <rFont val="Times New Roman"/>
        <charset val="0"/>
      </rPr>
      <t xml:space="preserve">      </t>
    </r>
    <r>
      <rPr>
        <sz val="10"/>
        <rFont val="仿宋"/>
        <charset val="134"/>
      </rPr>
      <t>②民兵</t>
    </r>
  </si>
  <si>
    <r>
      <rPr>
        <sz val="10"/>
        <rFont val="黑体"/>
        <charset val="134"/>
      </rPr>
      <t>三、公共安全支出</t>
    </r>
  </si>
  <si>
    <r>
      <rPr>
        <sz val="10"/>
        <rFont val="Times New Roman"/>
        <charset val="0"/>
      </rPr>
      <t xml:space="preserve">    1.</t>
    </r>
    <r>
      <rPr>
        <sz val="10"/>
        <rFont val="楷体"/>
        <charset val="134"/>
      </rPr>
      <t>公安</t>
    </r>
  </si>
  <si>
    <r>
      <rPr>
        <sz val="10"/>
        <rFont val="Times New Roman"/>
        <charset val="0"/>
      </rPr>
      <t xml:space="preserve">      </t>
    </r>
    <r>
      <rPr>
        <sz val="10"/>
        <rFont val="仿宋"/>
        <charset val="134"/>
      </rPr>
      <t>②</t>
    </r>
    <r>
      <rPr>
        <sz val="10"/>
        <rFont val="仿宋"/>
        <charset val="134"/>
      </rPr>
      <t>执法办案</t>
    </r>
  </si>
  <si>
    <r>
      <rPr>
        <sz val="10"/>
        <rFont val="Times New Roman"/>
        <charset val="0"/>
      </rPr>
      <t xml:space="preserve">      </t>
    </r>
    <r>
      <rPr>
        <sz val="10"/>
        <rFont val="仿宋"/>
        <charset val="134"/>
      </rPr>
      <t>③</t>
    </r>
    <r>
      <rPr>
        <sz val="10"/>
        <rFont val="仿宋"/>
        <charset val="134"/>
      </rPr>
      <t>其他公安支出</t>
    </r>
  </si>
  <si>
    <r>
      <rPr>
        <sz val="10"/>
        <rFont val="Times New Roman"/>
        <charset val="0"/>
      </rPr>
      <t xml:space="preserve">    2.</t>
    </r>
    <r>
      <rPr>
        <sz val="10"/>
        <rFont val="楷体"/>
        <charset val="134"/>
      </rPr>
      <t>检察</t>
    </r>
  </si>
  <si>
    <r>
      <rPr>
        <sz val="10"/>
        <rFont val="Times New Roman"/>
        <charset val="0"/>
      </rPr>
      <t xml:space="preserve">    3.</t>
    </r>
    <r>
      <rPr>
        <sz val="10"/>
        <rFont val="楷体"/>
        <charset val="134"/>
      </rPr>
      <t>法院</t>
    </r>
  </si>
  <si>
    <r>
      <rPr>
        <sz val="10"/>
        <rFont val="Times New Roman"/>
        <charset val="0"/>
      </rPr>
      <t xml:space="preserve">      </t>
    </r>
    <r>
      <rPr>
        <sz val="10"/>
        <rFont val="仿宋"/>
        <charset val="134"/>
      </rPr>
      <t>③其他法院支出</t>
    </r>
  </si>
  <si>
    <r>
      <rPr>
        <sz val="10"/>
        <rFont val="Times New Roman"/>
        <charset val="0"/>
      </rPr>
      <t xml:space="preserve">    4.</t>
    </r>
    <r>
      <rPr>
        <sz val="10"/>
        <rFont val="楷体"/>
        <charset val="134"/>
      </rPr>
      <t>司法</t>
    </r>
  </si>
  <si>
    <r>
      <rPr>
        <sz val="10"/>
        <rFont val="Times New Roman"/>
        <charset val="0"/>
      </rPr>
      <t xml:space="preserve">      </t>
    </r>
    <r>
      <rPr>
        <sz val="10"/>
        <rFont val="仿宋"/>
        <charset val="134"/>
      </rPr>
      <t>③</t>
    </r>
    <r>
      <rPr>
        <sz val="10"/>
        <rFont val="仿宋"/>
        <charset val="134"/>
      </rPr>
      <t>基层司法业务</t>
    </r>
  </si>
  <si>
    <r>
      <rPr>
        <sz val="10"/>
        <rFont val="Times New Roman"/>
        <charset val="0"/>
      </rPr>
      <t xml:space="preserve">      </t>
    </r>
    <r>
      <rPr>
        <sz val="10"/>
        <rFont val="仿宋"/>
        <charset val="134"/>
      </rPr>
      <t>④</t>
    </r>
    <r>
      <rPr>
        <sz val="10"/>
        <rFont val="仿宋"/>
        <charset val="134"/>
      </rPr>
      <t>普法宣传</t>
    </r>
  </si>
  <si>
    <r>
      <rPr>
        <sz val="10"/>
        <rFont val="Times New Roman"/>
        <charset val="0"/>
      </rPr>
      <t xml:space="preserve">      </t>
    </r>
    <r>
      <rPr>
        <sz val="10"/>
        <rFont val="仿宋"/>
        <charset val="134"/>
      </rPr>
      <t>⑤</t>
    </r>
    <r>
      <rPr>
        <sz val="10"/>
        <rFont val="仿宋"/>
        <charset val="134"/>
      </rPr>
      <t>公共法律服务</t>
    </r>
  </si>
  <si>
    <r>
      <rPr>
        <sz val="10"/>
        <rFont val="Times New Roman"/>
        <charset val="0"/>
      </rPr>
      <t xml:space="preserve">      </t>
    </r>
    <r>
      <rPr>
        <sz val="10"/>
        <rFont val="仿宋"/>
        <charset val="134"/>
      </rPr>
      <t>⑥</t>
    </r>
    <r>
      <rPr>
        <sz val="10"/>
        <rFont val="仿宋"/>
        <charset val="134"/>
      </rPr>
      <t>社区矫正</t>
    </r>
  </si>
  <si>
    <r>
      <rPr>
        <sz val="10"/>
        <rFont val="Times New Roman"/>
        <charset val="0"/>
      </rPr>
      <t xml:space="preserve">      </t>
    </r>
    <r>
      <rPr>
        <sz val="10"/>
        <rFont val="仿宋"/>
        <charset val="134"/>
      </rPr>
      <t>⑦</t>
    </r>
    <r>
      <rPr>
        <sz val="10"/>
        <rFont val="仿宋"/>
        <charset val="134"/>
      </rPr>
      <t>法治建设</t>
    </r>
  </si>
  <si>
    <r>
      <rPr>
        <sz val="10"/>
        <rFont val="Times New Roman"/>
        <charset val="0"/>
      </rPr>
      <t xml:space="preserve">      </t>
    </r>
    <r>
      <rPr>
        <sz val="10"/>
        <rFont val="仿宋"/>
        <charset val="134"/>
      </rPr>
      <t>⑧</t>
    </r>
    <r>
      <rPr>
        <sz val="10"/>
        <rFont val="仿宋"/>
        <charset val="134"/>
      </rPr>
      <t>信息化建设</t>
    </r>
  </si>
  <si>
    <r>
      <rPr>
        <sz val="10"/>
        <rFont val="Times New Roman"/>
        <charset val="0"/>
      </rPr>
      <t xml:space="preserve">      </t>
    </r>
    <r>
      <rPr>
        <sz val="10"/>
        <rFont val="仿宋"/>
        <charset val="134"/>
      </rPr>
      <t>⑨</t>
    </r>
    <r>
      <rPr>
        <sz val="10"/>
        <rFont val="仿宋"/>
        <charset val="134"/>
      </rPr>
      <t>其他司法支出</t>
    </r>
  </si>
  <si>
    <r>
      <rPr>
        <sz val="10"/>
        <rFont val="Times New Roman"/>
        <charset val="0"/>
      </rPr>
      <t xml:space="preserve">    5.</t>
    </r>
    <r>
      <rPr>
        <sz val="10"/>
        <rFont val="楷体"/>
        <charset val="134"/>
      </rPr>
      <t>其他公共安全支出</t>
    </r>
  </si>
  <si>
    <r>
      <rPr>
        <sz val="10"/>
        <rFont val="Times New Roman"/>
        <charset val="0"/>
      </rPr>
      <t xml:space="preserve">      </t>
    </r>
    <r>
      <rPr>
        <sz val="10"/>
        <rFont val="仿宋"/>
        <charset val="134"/>
      </rPr>
      <t>①其他公共安全支出</t>
    </r>
  </si>
  <si>
    <r>
      <rPr>
        <sz val="10"/>
        <rFont val="黑体"/>
        <charset val="134"/>
      </rPr>
      <t>四、教育支出</t>
    </r>
  </si>
  <si>
    <r>
      <rPr>
        <sz val="10"/>
        <rFont val="Times New Roman"/>
        <charset val="0"/>
      </rPr>
      <t xml:space="preserve">    1.</t>
    </r>
    <r>
      <rPr>
        <sz val="10"/>
        <rFont val="楷体"/>
        <charset val="134"/>
      </rPr>
      <t>教育管理事务</t>
    </r>
  </si>
  <si>
    <r>
      <rPr>
        <sz val="10"/>
        <rFont val="Times New Roman"/>
        <charset val="0"/>
      </rPr>
      <t xml:space="preserve">      </t>
    </r>
    <r>
      <rPr>
        <sz val="10"/>
        <rFont val="仿宋"/>
        <charset val="134"/>
      </rPr>
      <t>②其他教育管理事务支出</t>
    </r>
  </si>
  <si>
    <r>
      <rPr>
        <sz val="10"/>
        <rFont val="Times New Roman"/>
        <charset val="0"/>
      </rPr>
      <t xml:space="preserve">    2.</t>
    </r>
    <r>
      <rPr>
        <sz val="10"/>
        <rFont val="楷体"/>
        <charset val="134"/>
      </rPr>
      <t>普通教育</t>
    </r>
  </si>
  <si>
    <r>
      <rPr>
        <sz val="10"/>
        <rFont val="Times New Roman"/>
        <charset val="0"/>
      </rPr>
      <t xml:space="preserve">      </t>
    </r>
    <r>
      <rPr>
        <sz val="10"/>
        <rFont val="仿宋"/>
        <charset val="134"/>
      </rPr>
      <t>①学前教育</t>
    </r>
  </si>
  <si>
    <r>
      <rPr>
        <sz val="10"/>
        <rFont val="Times New Roman"/>
        <charset val="0"/>
      </rPr>
      <t xml:space="preserve">      </t>
    </r>
    <r>
      <rPr>
        <sz val="10"/>
        <rFont val="仿宋"/>
        <charset val="134"/>
      </rPr>
      <t>②小学教育</t>
    </r>
  </si>
  <si>
    <r>
      <rPr>
        <sz val="10"/>
        <rFont val="Times New Roman"/>
        <charset val="0"/>
      </rPr>
      <t xml:space="preserve">      </t>
    </r>
    <r>
      <rPr>
        <sz val="10"/>
        <rFont val="仿宋"/>
        <charset val="134"/>
      </rPr>
      <t>③初中教育</t>
    </r>
  </si>
  <si>
    <r>
      <rPr>
        <sz val="10"/>
        <rFont val="Times New Roman"/>
        <charset val="0"/>
      </rPr>
      <t xml:space="preserve">      </t>
    </r>
    <r>
      <rPr>
        <sz val="10"/>
        <rFont val="仿宋"/>
        <charset val="134"/>
      </rPr>
      <t>④高中教育</t>
    </r>
  </si>
  <si>
    <r>
      <rPr>
        <sz val="10"/>
        <rFont val="Times New Roman"/>
        <charset val="0"/>
      </rPr>
      <t xml:space="preserve">      </t>
    </r>
    <r>
      <rPr>
        <sz val="10"/>
        <rFont val="仿宋"/>
        <charset val="134"/>
      </rPr>
      <t>⑤其他普通教育支出</t>
    </r>
  </si>
  <si>
    <r>
      <rPr>
        <sz val="10"/>
        <rFont val="Times New Roman"/>
        <charset val="0"/>
      </rPr>
      <t xml:space="preserve">    3.</t>
    </r>
    <r>
      <rPr>
        <sz val="10"/>
        <rFont val="楷体"/>
        <charset val="134"/>
      </rPr>
      <t>职业教育</t>
    </r>
  </si>
  <si>
    <r>
      <rPr>
        <sz val="10"/>
        <rFont val="Times New Roman"/>
        <charset val="0"/>
      </rPr>
      <t xml:space="preserve">      </t>
    </r>
    <r>
      <rPr>
        <sz val="10"/>
        <rFont val="仿宋"/>
        <charset val="134"/>
      </rPr>
      <t>①中等职业教育</t>
    </r>
  </si>
  <si>
    <r>
      <rPr>
        <sz val="10"/>
        <rFont val="Times New Roman"/>
        <charset val="0"/>
      </rPr>
      <t xml:space="preserve">    4.</t>
    </r>
    <r>
      <rPr>
        <sz val="10"/>
        <rFont val="楷体"/>
        <charset val="134"/>
      </rPr>
      <t>成人教育</t>
    </r>
  </si>
  <si>
    <r>
      <rPr>
        <sz val="10"/>
        <rFont val="Times New Roman"/>
        <charset val="0"/>
      </rPr>
      <t xml:space="preserve">      </t>
    </r>
    <r>
      <rPr>
        <sz val="10"/>
        <rFont val="仿宋"/>
        <charset val="134"/>
      </rPr>
      <t>①其他成人教育支出</t>
    </r>
  </si>
  <si>
    <r>
      <rPr>
        <sz val="10"/>
        <rFont val="Times New Roman"/>
        <charset val="0"/>
      </rPr>
      <t xml:space="preserve">    5.</t>
    </r>
    <r>
      <rPr>
        <sz val="10"/>
        <rFont val="楷体"/>
        <charset val="134"/>
      </rPr>
      <t>特殊教育</t>
    </r>
  </si>
  <si>
    <r>
      <rPr>
        <sz val="10"/>
        <rFont val="Times New Roman"/>
        <charset val="0"/>
      </rPr>
      <t xml:space="preserve">      </t>
    </r>
    <r>
      <rPr>
        <sz val="10"/>
        <rFont val="仿宋"/>
        <charset val="134"/>
      </rPr>
      <t>①特殊学校教育</t>
    </r>
  </si>
  <si>
    <r>
      <rPr>
        <sz val="10"/>
        <rFont val="Times New Roman"/>
        <charset val="0"/>
      </rPr>
      <t xml:space="preserve">      </t>
    </r>
    <r>
      <rPr>
        <sz val="10"/>
        <rFont val="仿宋"/>
        <charset val="134"/>
      </rPr>
      <t>②其他特殊教育支出</t>
    </r>
  </si>
  <si>
    <r>
      <rPr>
        <sz val="10"/>
        <rFont val="Times New Roman"/>
        <charset val="0"/>
      </rPr>
      <t xml:space="preserve">    6.</t>
    </r>
    <r>
      <rPr>
        <sz val="10"/>
        <rFont val="楷体"/>
        <charset val="134"/>
      </rPr>
      <t>进修及培训</t>
    </r>
  </si>
  <si>
    <r>
      <rPr>
        <sz val="10"/>
        <rFont val="Times New Roman"/>
        <charset val="0"/>
      </rPr>
      <t xml:space="preserve">      </t>
    </r>
    <r>
      <rPr>
        <sz val="10"/>
        <rFont val="仿宋"/>
        <charset val="134"/>
      </rPr>
      <t>①教师进修</t>
    </r>
  </si>
  <si>
    <r>
      <rPr>
        <sz val="10"/>
        <rFont val="Times New Roman"/>
        <charset val="0"/>
      </rPr>
      <t xml:space="preserve">      </t>
    </r>
    <r>
      <rPr>
        <sz val="10"/>
        <rFont val="仿宋"/>
        <charset val="134"/>
      </rPr>
      <t>②干部教育</t>
    </r>
  </si>
  <si>
    <r>
      <rPr>
        <sz val="10"/>
        <rFont val="Times New Roman"/>
        <charset val="0"/>
      </rPr>
      <t xml:space="preserve">    7.</t>
    </r>
    <r>
      <rPr>
        <sz val="10"/>
        <rFont val="楷体"/>
        <charset val="134"/>
      </rPr>
      <t>教育费附加安排的支出</t>
    </r>
  </si>
  <si>
    <r>
      <rPr>
        <sz val="10"/>
        <rFont val="Times New Roman"/>
        <charset val="0"/>
      </rPr>
      <t xml:space="preserve">      </t>
    </r>
    <r>
      <rPr>
        <sz val="10"/>
        <rFont val="仿宋"/>
        <charset val="134"/>
      </rPr>
      <t>①</t>
    </r>
    <r>
      <rPr>
        <sz val="10"/>
        <rFont val="仿宋"/>
        <charset val="134"/>
      </rPr>
      <t>城市中小学教学设施</t>
    </r>
  </si>
  <si>
    <r>
      <rPr>
        <sz val="10"/>
        <rFont val="Times New Roman"/>
        <charset val="0"/>
      </rPr>
      <t xml:space="preserve">      </t>
    </r>
    <r>
      <rPr>
        <sz val="10"/>
        <rFont val="仿宋"/>
        <charset val="134"/>
      </rPr>
      <t>②</t>
    </r>
    <r>
      <rPr>
        <sz val="10"/>
        <rFont val="仿宋"/>
        <charset val="134"/>
      </rPr>
      <t>中等职业学校教学设施</t>
    </r>
  </si>
  <si>
    <r>
      <rPr>
        <sz val="10"/>
        <rFont val="Times New Roman"/>
        <charset val="0"/>
      </rPr>
      <t xml:space="preserve">      </t>
    </r>
    <r>
      <rPr>
        <sz val="10"/>
        <rFont val="仿宋"/>
        <charset val="134"/>
      </rPr>
      <t>③</t>
    </r>
    <r>
      <rPr>
        <sz val="10"/>
        <rFont val="仿宋"/>
        <charset val="134"/>
      </rPr>
      <t>其他教育费附加安排的支出</t>
    </r>
  </si>
  <si>
    <r>
      <rPr>
        <sz val="10"/>
        <rFont val="Times New Roman"/>
        <charset val="0"/>
      </rPr>
      <t xml:space="preserve">    8.</t>
    </r>
    <r>
      <rPr>
        <sz val="10"/>
        <rFont val="楷体"/>
        <charset val="134"/>
      </rPr>
      <t>其他教育支出</t>
    </r>
  </si>
  <si>
    <r>
      <rPr>
        <sz val="10"/>
        <rFont val="Times New Roman"/>
        <charset val="0"/>
      </rPr>
      <t xml:space="preserve">      </t>
    </r>
    <r>
      <rPr>
        <sz val="10"/>
        <rFont val="仿宋"/>
        <charset val="134"/>
      </rPr>
      <t>①其他教育支出</t>
    </r>
  </si>
  <si>
    <r>
      <rPr>
        <sz val="10"/>
        <rFont val="黑体"/>
        <charset val="134"/>
      </rPr>
      <t>五、科学技术支出</t>
    </r>
  </si>
  <si>
    <r>
      <rPr>
        <sz val="10"/>
        <rFont val="Times New Roman"/>
        <charset val="0"/>
      </rPr>
      <t xml:space="preserve">    1.</t>
    </r>
    <r>
      <rPr>
        <sz val="10"/>
        <rFont val="楷体"/>
        <charset val="134"/>
      </rPr>
      <t>科学技术管理事务</t>
    </r>
  </si>
  <si>
    <r>
      <rPr>
        <sz val="10"/>
        <rFont val="Times New Roman"/>
        <charset val="0"/>
      </rPr>
      <t xml:space="preserve">      </t>
    </r>
    <r>
      <rPr>
        <sz val="10"/>
        <rFont val="仿宋"/>
        <charset val="134"/>
      </rPr>
      <t>②其他科学技术管理事务支出</t>
    </r>
  </si>
  <si>
    <r>
      <rPr>
        <sz val="10"/>
        <rFont val="Times New Roman"/>
        <charset val="0"/>
      </rPr>
      <t xml:space="preserve">    2.</t>
    </r>
    <r>
      <rPr>
        <sz val="10"/>
        <rFont val="楷体"/>
        <charset val="134"/>
      </rPr>
      <t>技术研究与开发</t>
    </r>
  </si>
  <si>
    <r>
      <rPr>
        <sz val="10"/>
        <rFont val="Times New Roman"/>
        <charset val="0"/>
      </rPr>
      <t xml:space="preserve">      </t>
    </r>
    <r>
      <rPr>
        <sz val="10"/>
        <rFont val="仿宋"/>
        <charset val="134"/>
      </rPr>
      <t>①其他技术研究与开发支出</t>
    </r>
  </si>
  <si>
    <r>
      <rPr>
        <sz val="10"/>
        <rFont val="Times New Roman"/>
        <charset val="0"/>
      </rPr>
      <t xml:space="preserve">    3.</t>
    </r>
    <r>
      <rPr>
        <sz val="10"/>
        <rFont val="楷体"/>
        <charset val="134"/>
      </rPr>
      <t>科学技术普及</t>
    </r>
  </si>
  <si>
    <r>
      <rPr>
        <sz val="10"/>
        <rFont val="Times New Roman"/>
        <charset val="0"/>
      </rPr>
      <t xml:space="preserve">      </t>
    </r>
    <r>
      <rPr>
        <sz val="10"/>
        <rFont val="仿宋"/>
        <charset val="134"/>
      </rPr>
      <t>①机构运行</t>
    </r>
  </si>
  <si>
    <r>
      <rPr>
        <sz val="10"/>
        <rFont val="Times New Roman"/>
        <charset val="0"/>
      </rPr>
      <t xml:space="preserve">      </t>
    </r>
    <r>
      <rPr>
        <sz val="10"/>
        <rFont val="仿宋"/>
        <charset val="134"/>
      </rPr>
      <t>②科普活动</t>
    </r>
  </si>
  <si>
    <r>
      <rPr>
        <sz val="10"/>
        <rFont val="Times New Roman"/>
        <charset val="0"/>
      </rPr>
      <t xml:space="preserve">    4.</t>
    </r>
    <r>
      <rPr>
        <sz val="10"/>
        <rFont val="楷体"/>
        <charset val="134"/>
      </rPr>
      <t>其他科学技术支出</t>
    </r>
  </si>
  <si>
    <r>
      <rPr>
        <sz val="10"/>
        <rFont val="Times New Roman"/>
        <charset val="0"/>
      </rPr>
      <t xml:space="preserve">      </t>
    </r>
    <r>
      <rPr>
        <sz val="10"/>
        <rFont val="仿宋"/>
        <charset val="134"/>
      </rPr>
      <t>①其他科学技术支出</t>
    </r>
  </si>
  <si>
    <r>
      <rPr>
        <sz val="10"/>
        <rFont val="黑体"/>
        <charset val="134"/>
      </rPr>
      <t>六、文化旅游体育与传媒支出</t>
    </r>
  </si>
  <si>
    <r>
      <rPr>
        <sz val="10"/>
        <rFont val="Times New Roman"/>
        <charset val="0"/>
      </rPr>
      <t xml:space="preserve">    1.</t>
    </r>
    <r>
      <rPr>
        <sz val="10"/>
        <rFont val="楷体"/>
        <charset val="134"/>
      </rPr>
      <t>文化和旅游</t>
    </r>
  </si>
  <si>
    <r>
      <rPr>
        <sz val="10"/>
        <rFont val="Times New Roman"/>
        <charset val="0"/>
      </rPr>
      <t xml:space="preserve">      </t>
    </r>
    <r>
      <rPr>
        <sz val="10"/>
        <rFont val="仿宋"/>
        <charset val="134"/>
      </rPr>
      <t>③图书馆</t>
    </r>
  </si>
  <si>
    <r>
      <rPr>
        <sz val="10"/>
        <rFont val="Times New Roman"/>
        <charset val="0"/>
      </rPr>
      <t xml:space="preserve">      </t>
    </r>
    <r>
      <rPr>
        <sz val="10"/>
        <rFont val="仿宋"/>
        <charset val="134"/>
      </rPr>
      <t>④群众文化</t>
    </r>
  </si>
  <si>
    <r>
      <rPr>
        <sz val="10"/>
        <rFont val="Times New Roman"/>
        <charset val="0"/>
      </rPr>
      <t xml:space="preserve">      </t>
    </r>
    <r>
      <rPr>
        <sz val="10"/>
        <rFont val="仿宋"/>
        <charset val="134"/>
      </rPr>
      <t>⑤文化创作与保护</t>
    </r>
  </si>
  <si>
    <r>
      <rPr>
        <sz val="10"/>
        <rFont val="Times New Roman"/>
        <charset val="0"/>
      </rPr>
      <t xml:space="preserve">      </t>
    </r>
    <r>
      <rPr>
        <sz val="10"/>
        <rFont val="仿宋"/>
        <charset val="134"/>
      </rPr>
      <t>⑥文化和旅游市场管理</t>
    </r>
  </si>
  <si>
    <r>
      <rPr>
        <sz val="10"/>
        <rFont val="Times New Roman"/>
        <charset val="0"/>
      </rPr>
      <t xml:space="preserve">      </t>
    </r>
    <r>
      <rPr>
        <sz val="10"/>
        <rFont val="仿宋"/>
        <charset val="134"/>
      </rPr>
      <t>⑦其他文化和旅游支出</t>
    </r>
  </si>
  <si>
    <r>
      <rPr>
        <sz val="10"/>
        <rFont val="Times New Roman"/>
        <charset val="0"/>
      </rPr>
      <t xml:space="preserve">    2.</t>
    </r>
    <r>
      <rPr>
        <sz val="10"/>
        <rFont val="楷体"/>
        <charset val="134"/>
      </rPr>
      <t>文物</t>
    </r>
  </si>
  <si>
    <r>
      <rPr>
        <sz val="10"/>
        <rFont val="Times New Roman"/>
        <charset val="0"/>
      </rPr>
      <t xml:space="preserve">      </t>
    </r>
    <r>
      <rPr>
        <sz val="10"/>
        <rFont val="仿宋"/>
        <charset val="134"/>
      </rPr>
      <t>①文物保护</t>
    </r>
  </si>
  <si>
    <r>
      <rPr>
        <sz val="10"/>
        <rFont val="Times New Roman"/>
        <charset val="0"/>
      </rPr>
      <t xml:space="preserve">    3.</t>
    </r>
    <r>
      <rPr>
        <sz val="10"/>
        <rFont val="楷体"/>
        <charset val="134"/>
      </rPr>
      <t>体育</t>
    </r>
  </si>
  <si>
    <r>
      <rPr>
        <sz val="10"/>
        <rFont val="Times New Roman"/>
        <charset val="0"/>
      </rPr>
      <t xml:space="preserve">      </t>
    </r>
    <r>
      <rPr>
        <sz val="10"/>
        <rFont val="仿宋"/>
        <charset val="134"/>
      </rPr>
      <t>①</t>
    </r>
    <r>
      <rPr>
        <sz val="10"/>
        <rFont val="仿宋"/>
        <charset val="134"/>
      </rPr>
      <t>群众体育</t>
    </r>
  </si>
  <si>
    <r>
      <rPr>
        <sz val="10"/>
        <rFont val="Times New Roman"/>
        <charset val="0"/>
      </rPr>
      <t xml:space="preserve">    4.</t>
    </r>
    <r>
      <rPr>
        <sz val="10"/>
        <rFont val="楷体"/>
        <charset val="134"/>
      </rPr>
      <t>其他文化旅游体育与传媒支出</t>
    </r>
  </si>
  <si>
    <r>
      <rPr>
        <sz val="10"/>
        <rFont val="Times New Roman"/>
        <charset val="0"/>
      </rPr>
      <t xml:space="preserve">      </t>
    </r>
    <r>
      <rPr>
        <sz val="10"/>
        <rFont val="仿宋"/>
        <charset val="134"/>
      </rPr>
      <t>①文化产业发展专项支出</t>
    </r>
  </si>
  <si>
    <r>
      <rPr>
        <sz val="10"/>
        <rFont val="Times New Roman"/>
        <charset val="0"/>
      </rPr>
      <t xml:space="preserve">      </t>
    </r>
    <r>
      <rPr>
        <sz val="10"/>
        <rFont val="仿宋"/>
        <charset val="134"/>
      </rPr>
      <t>②其他文化旅游体育与传媒支出</t>
    </r>
  </si>
  <si>
    <r>
      <rPr>
        <sz val="10"/>
        <rFont val="黑体"/>
        <charset val="134"/>
      </rPr>
      <t>七、社会保障和就业支出</t>
    </r>
  </si>
  <si>
    <r>
      <rPr>
        <sz val="10"/>
        <rFont val="Times New Roman"/>
        <charset val="0"/>
      </rPr>
      <t xml:space="preserve">    1.</t>
    </r>
    <r>
      <rPr>
        <sz val="10"/>
        <rFont val="楷体"/>
        <charset val="134"/>
      </rPr>
      <t>人力资源和社会保障管理事务</t>
    </r>
  </si>
  <si>
    <r>
      <rPr>
        <sz val="10"/>
        <rFont val="Times New Roman"/>
        <charset val="0"/>
      </rPr>
      <t xml:space="preserve">      </t>
    </r>
    <r>
      <rPr>
        <sz val="10"/>
        <rFont val="仿宋"/>
        <charset val="134"/>
      </rPr>
      <t>③劳动保障监察</t>
    </r>
  </si>
  <si>
    <r>
      <rPr>
        <sz val="10"/>
        <rFont val="Times New Roman"/>
        <charset val="0"/>
      </rPr>
      <t xml:space="preserve">      </t>
    </r>
    <r>
      <rPr>
        <sz val="10"/>
        <rFont val="仿宋"/>
        <charset val="134"/>
      </rPr>
      <t>④就业管理事务</t>
    </r>
  </si>
  <si>
    <r>
      <rPr>
        <sz val="10"/>
        <rFont val="Times New Roman"/>
        <charset val="0"/>
      </rPr>
      <t xml:space="preserve">      </t>
    </r>
    <r>
      <rPr>
        <sz val="10"/>
        <rFont val="仿宋"/>
        <charset val="134"/>
      </rPr>
      <t>⑤社会保险经办机构</t>
    </r>
  </si>
  <si>
    <r>
      <rPr>
        <sz val="10"/>
        <rFont val="Times New Roman"/>
        <charset val="0"/>
      </rPr>
      <t xml:space="preserve">      </t>
    </r>
    <r>
      <rPr>
        <sz val="10"/>
        <rFont val="仿宋"/>
        <charset val="134"/>
      </rPr>
      <t>⑥劳动人事争议调解仲裁</t>
    </r>
  </si>
  <si>
    <r>
      <rPr>
        <sz val="10"/>
        <rFont val="Times New Roman"/>
        <charset val="0"/>
      </rPr>
      <t xml:space="preserve">      </t>
    </r>
    <r>
      <rPr>
        <sz val="10"/>
        <rFont val="仿宋"/>
        <charset val="134"/>
      </rPr>
      <t>⑦其他人力资源和社会保障管理事务支出</t>
    </r>
  </si>
  <si>
    <r>
      <rPr>
        <sz val="10"/>
        <rFont val="Times New Roman"/>
        <charset val="0"/>
      </rPr>
      <t xml:space="preserve">    2.</t>
    </r>
    <r>
      <rPr>
        <sz val="10"/>
        <rFont val="楷体"/>
        <charset val="134"/>
      </rPr>
      <t>民政管理事务</t>
    </r>
  </si>
  <si>
    <r>
      <rPr>
        <sz val="10"/>
        <rFont val="Times New Roman"/>
        <charset val="0"/>
      </rPr>
      <t xml:space="preserve">      </t>
    </r>
    <r>
      <rPr>
        <sz val="10"/>
        <rFont val="仿宋"/>
        <charset val="134"/>
      </rPr>
      <t>③社会组织管理</t>
    </r>
  </si>
  <si>
    <r>
      <rPr>
        <sz val="10"/>
        <rFont val="Times New Roman"/>
        <charset val="0"/>
      </rPr>
      <t xml:space="preserve">      </t>
    </r>
    <r>
      <rPr>
        <sz val="10"/>
        <rFont val="仿宋"/>
        <charset val="134"/>
      </rPr>
      <t>④行政区划和地名管理</t>
    </r>
  </si>
  <si>
    <r>
      <rPr>
        <sz val="10"/>
        <rFont val="Times New Roman"/>
        <charset val="0"/>
      </rPr>
      <t xml:space="preserve">      </t>
    </r>
    <r>
      <rPr>
        <sz val="10"/>
        <rFont val="仿宋"/>
        <charset val="134"/>
      </rPr>
      <t>⑤基层政权建设和社区治理</t>
    </r>
  </si>
  <si>
    <r>
      <rPr>
        <sz val="10"/>
        <rFont val="Times New Roman"/>
        <charset val="0"/>
      </rPr>
      <t xml:space="preserve">      </t>
    </r>
    <r>
      <rPr>
        <sz val="10"/>
        <rFont val="仿宋"/>
        <charset val="134"/>
      </rPr>
      <t>⑥</t>
    </r>
    <r>
      <rPr>
        <sz val="10"/>
        <rFont val="仿宋"/>
        <charset val="134"/>
      </rPr>
      <t>老龄事务</t>
    </r>
  </si>
  <si>
    <r>
      <rPr>
        <sz val="10"/>
        <rFont val="Times New Roman"/>
        <charset val="0"/>
      </rPr>
      <t xml:space="preserve">      </t>
    </r>
    <r>
      <rPr>
        <sz val="10"/>
        <rFont val="仿宋"/>
        <charset val="134"/>
      </rPr>
      <t>⑦</t>
    </r>
    <r>
      <rPr>
        <sz val="10"/>
        <rFont val="仿宋"/>
        <charset val="134"/>
      </rPr>
      <t>其他民政管理事务支出</t>
    </r>
  </si>
  <si>
    <r>
      <rPr>
        <sz val="10"/>
        <rFont val="Times New Roman"/>
        <charset val="0"/>
      </rPr>
      <t xml:space="preserve">    3.</t>
    </r>
    <r>
      <rPr>
        <sz val="10"/>
        <rFont val="楷体"/>
        <charset val="134"/>
      </rPr>
      <t>行政事业单位养老支出</t>
    </r>
  </si>
  <si>
    <r>
      <rPr>
        <sz val="10"/>
        <rFont val="Times New Roman"/>
        <charset val="0"/>
      </rPr>
      <t xml:space="preserve">      </t>
    </r>
    <r>
      <rPr>
        <sz val="10"/>
        <rFont val="仿宋"/>
        <charset val="134"/>
      </rPr>
      <t>①行政单位离退休</t>
    </r>
  </si>
  <si>
    <r>
      <rPr>
        <sz val="10"/>
        <rFont val="Times New Roman"/>
        <charset val="0"/>
      </rPr>
      <t xml:space="preserve">      </t>
    </r>
    <r>
      <rPr>
        <sz val="10"/>
        <rFont val="仿宋"/>
        <charset val="134"/>
      </rPr>
      <t>②事业单位离退休</t>
    </r>
  </si>
  <si>
    <r>
      <rPr>
        <sz val="10"/>
        <rFont val="Times New Roman"/>
        <charset val="0"/>
      </rPr>
      <t xml:space="preserve">      </t>
    </r>
    <r>
      <rPr>
        <sz val="10"/>
        <rFont val="仿宋"/>
        <charset val="134"/>
      </rPr>
      <t>③离退休人员管理机构</t>
    </r>
  </si>
  <si>
    <r>
      <rPr>
        <sz val="10"/>
        <rFont val="Times New Roman"/>
        <charset val="0"/>
      </rPr>
      <t xml:space="preserve">      </t>
    </r>
    <r>
      <rPr>
        <sz val="10"/>
        <rFont val="仿宋"/>
        <charset val="134"/>
      </rPr>
      <t>④机关事业单位基本养老保险缴费支出</t>
    </r>
  </si>
  <si>
    <r>
      <rPr>
        <sz val="10"/>
        <rFont val="Times New Roman"/>
        <charset val="0"/>
      </rPr>
      <t xml:space="preserve">      </t>
    </r>
    <r>
      <rPr>
        <sz val="10"/>
        <rFont val="仿宋"/>
        <charset val="134"/>
      </rPr>
      <t>⑤机关事业单位职业年金缴费支出</t>
    </r>
  </si>
  <si>
    <r>
      <rPr>
        <sz val="10"/>
        <rFont val="Times New Roman"/>
        <charset val="0"/>
      </rPr>
      <t xml:space="preserve">      </t>
    </r>
    <r>
      <rPr>
        <sz val="10"/>
        <rFont val="仿宋"/>
        <charset val="134"/>
      </rPr>
      <t>⑥对机关事业单位基本养老保险基金的补助</t>
    </r>
  </si>
  <si>
    <r>
      <rPr>
        <sz val="10"/>
        <rFont val="Times New Roman"/>
        <charset val="0"/>
      </rPr>
      <t xml:space="preserve">      </t>
    </r>
    <r>
      <rPr>
        <sz val="10"/>
        <rFont val="仿宋"/>
        <charset val="134"/>
      </rPr>
      <t>⑦对机关事业单位职业年金的补助</t>
    </r>
  </si>
  <si>
    <r>
      <rPr>
        <sz val="10"/>
        <rFont val="Times New Roman"/>
        <charset val="0"/>
      </rPr>
      <t xml:space="preserve">      </t>
    </r>
    <r>
      <rPr>
        <sz val="10"/>
        <rFont val="仿宋"/>
        <charset val="134"/>
      </rPr>
      <t>⑧</t>
    </r>
    <r>
      <rPr>
        <sz val="10"/>
        <rFont val="仿宋"/>
        <charset val="134"/>
      </rPr>
      <t>其他行政事业单位养老支出</t>
    </r>
  </si>
  <si>
    <r>
      <rPr>
        <sz val="10"/>
        <rFont val="Times New Roman"/>
        <charset val="0"/>
      </rPr>
      <t xml:space="preserve">    4.</t>
    </r>
    <r>
      <rPr>
        <sz val="10"/>
        <rFont val="楷体"/>
        <charset val="134"/>
      </rPr>
      <t>就业补助</t>
    </r>
  </si>
  <si>
    <r>
      <rPr>
        <sz val="10"/>
        <rFont val="Times New Roman"/>
        <charset val="0"/>
      </rPr>
      <t xml:space="preserve">      </t>
    </r>
    <r>
      <rPr>
        <sz val="10"/>
        <rFont val="仿宋"/>
        <charset val="134"/>
      </rPr>
      <t>①就业创业服务补贴</t>
    </r>
  </si>
  <si>
    <r>
      <rPr>
        <sz val="10"/>
        <rFont val="Times New Roman"/>
        <charset val="0"/>
      </rPr>
      <t xml:space="preserve">      </t>
    </r>
    <r>
      <rPr>
        <sz val="10"/>
        <rFont val="仿宋"/>
        <charset val="0"/>
      </rPr>
      <t>②职业培训补贴</t>
    </r>
  </si>
  <si>
    <r>
      <rPr>
        <sz val="10"/>
        <rFont val="Times New Roman"/>
        <charset val="0"/>
      </rPr>
      <t xml:space="preserve">      </t>
    </r>
    <r>
      <rPr>
        <sz val="10"/>
        <rFont val="仿宋"/>
        <charset val="134"/>
      </rPr>
      <t>③</t>
    </r>
    <r>
      <rPr>
        <sz val="10"/>
        <rFont val="仿宋"/>
        <charset val="134"/>
      </rPr>
      <t>社会保险补贴</t>
    </r>
  </si>
  <si>
    <r>
      <rPr>
        <sz val="10"/>
        <rFont val="Times New Roman"/>
        <charset val="0"/>
      </rPr>
      <t xml:space="preserve">      </t>
    </r>
    <r>
      <rPr>
        <sz val="10"/>
        <rFont val="仿宋"/>
        <charset val="134"/>
      </rPr>
      <t>④</t>
    </r>
    <r>
      <rPr>
        <sz val="10"/>
        <rFont val="仿宋"/>
        <charset val="134"/>
      </rPr>
      <t>公益性岗位补贴</t>
    </r>
  </si>
  <si>
    <r>
      <rPr>
        <sz val="10"/>
        <rFont val="Times New Roman"/>
        <charset val="0"/>
      </rPr>
      <t xml:space="preserve">      </t>
    </r>
    <r>
      <rPr>
        <sz val="10"/>
        <rFont val="仿宋"/>
        <charset val="134"/>
      </rPr>
      <t>⑤</t>
    </r>
    <r>
      <rPr>
        <sz val="10"/>
        <rFont val="仿宋"/>
        <charset val="134"/>
      </rPr>
      <t>就业见习补贴</t>
    </r>
  </si>
  <si>
    <r>
      <rPr>
        <sz val="10"/>
        <rFont val="Times New Roman"/>
        <charset val="0"/>
      </rPr>
      <t xml:space="preserve">      </t>
    </r>
    <r>
      <rPr>
        <sz val="10"/>
        <rFont val="仿宋"/>
        <charset val="134"/>
      </rPr>
      <t>⑥</t>
    </r>
    <r>
      <rPr>
        <sz val="10"/>
        <rFont val="仿宋"/>
        <charset val="134"/>
      </rPr>
      <t>高技能人才培养补助</t>
    </r>
  </si>
  <si>
    <r>
      <rPr>
        <sz val="10"/>
        <rFont val="Times New Roman"/>
        <charset val="0"/>
      </rPr>
      <t xml:space="preserve">      </t>
    </r>
    <r>
      <rPr>
        <sz val="10"/>
        <rFont val="仿宋"/>
        <charset val="134"/>
      </rPr>
      <t>⑦</t>
    </r>
    <r>
      <rPr>
        <sz val="10"/>
        <rFont val="仿宋"/>
        <charset val="134"/>
      </rPr>
      <t>其他就业补助支出</t>
    </r>
  </si>
  <si>
    <r>
      <rPr>
        <sz val="10"/>
        <rFont val="Times New Roman"/>
        <charset val="0"/>
      </rPr>
      <t xml:space="preserve">    5.</t>
    </r>
    <r>
      <rPr>
        <sz val="10"/>
        <rFont val="楷体"/>
        <charset val="134"/>
      </rPr>
      <t>抚恤</t>
    </r>
  </si>
  <si>
    <r>
      <rPr>
        <sz val="10"/>
        <rFont val="Times New Roman"/>
        <charset val="0"/>
      </rPr>
      <t xml:space="preserve">      </t>
    </r>
    <r>
      <rPr>
        <sz val="10"/>
        <rFont val="仿宋"/>
        <charset val="134"/>
      </rPr>
      <t>①死亡抚恤</t>
    </r>
  </si>
  <si>
    <r>
      <rPr>
        <sz val="10"/>
        <rFont val="Times New Roman"/>
        <charset val="0"/>
      </rPr>
      <t xml:space="preserve">      </t>
    </r>
    <r>
      <rPr>
        <sz val="10"/>
        <rFont val="仿宋"/>
        <charset val="134"/>
      </rPr>
      <t>②伤残抚恤</t>
    </r>
  </si>
  <si>
    <r>
      <rPr>
        <sz val="10"/>
        <rFont val="Times New Roman"/>
        <charset val="0"/>
      </rPr>
      <t xml:space="preserve">      </t>
    </r>
    <r>
      <rPr>
        <sz val="10"/>
        <rFont val="仿宋"/>
        <charset val="134"/>
      </rPr>
      <t>③在乡复员、退伍军人生活补助</t>
    </r>
  </si>
  <si>
    <r>
      <rPr>
        <sz val="10"/>
        <rFont val="Times New Roman"/>
        <charset val="0"/>
      </rPr>
      <t xml:space="preserve">      </t>
    </r>
    <r>
      <rPr>
        <sz val="10"/>
        <rFont val="仿宋"/>
        <charset val="134"/>
      </rPr>
      <t>④义务兵优待</t>
    </r>
  </si>
  <si>
    <r>
      <rPr>
        <sz val="10"/>
        <rFont val="Times New Roman"/>
        <charset val="0"/>
      </rPr>
      <t xml:space="preserve">      </t>
    </r>
    <r>
      <rPr>
        <sz val="10"/>
        <rFont val="仿宋"/>
        <charset val="134"/>
      </rPr>
      <t>⑤</t>
    </r>
    <r>
      <rPr>
        <sz val="10"/>
        <rFont val="仿宋"/>
        <charset val="134"/>
      </rPr>
      <t>其他优抚支出</t>
    </r>
  </si>
  <si>
    <r>
      <rPr>
        <sz val="10"/>
        <rFont val="Times New Roman"/>
        <charset val="0"/>
      </rPr>
      <t xml:space="preserve">    6.</t>
    </r>
    <r>
      <rPr>
        <sz val="10"/>
        <rFont val="楷体"/>
        <charset val="134"/>
      </rPr>
      <t>退役安置</t>
    </r>
  </si>
  <si>
    <r>
      <rPr>
        <sz val="10"/>
        <rFont val="Times New Roman"/>
        <charset val="0"/>
      </rPr>
      <t xml:space="preserve">      </t>
    </r>
    <r>
      <rPr>
        <sz val="10"/>
        <rFont val="仿宋"/>
        <charset val="134"/>
      </rPr>
      <t>①</t>
    </r>
    <r>
      <rPr>
        <sz val="10"/>
        <rFont val="仿宋"/>
        <charset val="134"/>
      </rPr>
      <t>军队移交政府的离退休人员安置</t>
    </r>
  </si>
  <si>
    <r>
      <rPr>
        <sz val="10"/>
        <rFont val="Times New Roman"/>
        <charset val="0"/>
      </rPr>
      <t xml:space="preserve">      </t>
    </r>
    <r>
      <rPr>
        <sz val="10"/>
        <rFont val="仿宋"/>
        <charset val="134"/>
      </rPr>
      <t>②</t>
    </r>
    <r>
      <rPr>
        <sz val="10"/>
        <rFont val="仿宋"/>
        <charset val="134"/>
      </rPr>
      <t>军队移交政府离退休干部管理机构</t>
    </r>
  </si>
  <si>
    <r>
      <rPr>
        <sz val="10"/>
        <rFont val="Times New Roman"/>
        <charset val="0"/>
      </rPr>
      <t xml:space="preserve">      </t>
    </r>
    <r>
      <rPr>
        <sz val="10"/>
        <rFont val="仿宋"/>
        <charset val="134"/>
      </rPr>
      <t>③</t>
    </r>
    <r>
      <rPr>
        <sz val="10"/>
        <rFont val="仿宋"/>
        <charset val="134"/>
      </rPr>
      <t>军队转业干部安置</t>
    </r>
  </si>
  <si>
    <r>
      <rPr>
        <sz val="10"/>
        <rFont val="Times New Roman"/>
        <charset val="0"/>
      </rPr>
      <t xml:space="preserve">      </t>
    </r>
    <r>
      <rPr>
        <sz val="10"/>
        <rFont val="仿宋"/>
        <charset val="134"/>
      </rPr>
      <t>④</t>
    </r>
    <r>
      <rPr>
        <sz val="10"/>
        <rFont val="仿宋"/>
        <charset val="134"/>
      </rPr>
      <t>其他退役安置支出</t>
    </r>
  </si>
  <si>
    <r>
      <rPr>
        <sz val="10"/>
        <rFont val="Times New Roman"/>
        <charset val="0"/>
      </rPr>
      <t xml:space="preserve">    7.</t>
    </r>
    <r>
      <rPr>
        <sz val="10"/>
        <rFont val="楷体"/>
        <charset val="134"/>
      </rPr>
      <t>社会福利</t>
    </r>
  </si>
  <si>
    <r>
      <rPr>
        <sz val="10"/>
        <rFont val="Times New Roman"/>
        <charset val="0"/>
      </rPr>
      <t xml:space="preserve">      </t>
    </r>
    <r>
      <rPr>
        <sz val="10"/>
        <rFont val="仿宋"/>
        <charset val="134"/>
      </rPr>
      <t>①儿童福利</t>
    </r>
  </si>
  <si>
    <r>
      <rPr>
        <sz val="10"/>
        <rFont val="Times New Roman"/>
        <charset val="0"/>
      </rPr>
      <t xml:space="preserve">      </t>
    </r>
    <r>
      <rPr>
        <sz val="10"/>
        <rFont val="仿宋"/>
        <charset val="134"/>
      </rPr>
      <t>②老年福利</t>
    </r>
  </si>
  <si>
    <r>
      <rPr>
        <sz val="10"/>
        <rFont val="Times New Roman"/>
        <charset val="0"/>
      </rPr>
      <t xml:space="preserve">      </t>
    </r>
    <r>
      <rPr>
        <sz val="10"/>
        <rFont val="仿宋"/>
        <charset val="134"/>
      </rPr>
      <t>③殡葬</t>
    </r>
  </si>
  <si>
    <r>
      <rPr>
        <sz val="10"/>
        <rFont val="Times New Roman"/>
        <charset val="0"/>
      </rPr>
      <t xml:space="preserve">      </t>
    </r>
    <r>
      <rPr>
        <sz val="10"/>
        <rFont val="仿宋"/>
        <charset val="134"/>
      </rPr>
      <t>④社会福利事业单位</t>
    </r>
  </si>
  <si>
    <r>
      <rPr>
        <sz val="10"/>
        <rFont val="Times New Roman"/>
        <charset val="0"/>
      </rPr>
      <t xml:space="preserve">      </t>
    </r>
    <r>
      <rPr>
        <sz val="10"/>
        <rFont val="仿宋"/>
        <charset val="134"/>
      </rPr>
      <t>⑤养老服务</t>
    </r>
  </si>
  <si>
    <r>
      <rPr>
        <sz val="10"/>
        <rFont val="Times New Roman"/>
        <charset val="0"/>
      </rPr>
      <t xml:space="preserve">      </t>
    </r>
    <r>
      <rPr>
        <sz val="10"/>
        <rFont val="仿宋"/>
        <charset val="134"/>
      </rPr>
      <t>⑥其他社会福利支出</t>
    </r>
  </si>
  <si>
    <r>
      <rPr>
        <sz val="10"/>
        <rFont val="Times New Roman"/>
        <charset val="0"/>
      </rPr>
      <t xml:space="preserve">    8.</t>
    </r>
    <r>
      <rPr>
        <sz val="10"/>
        <rFont val="楷体"/>
        <charset val="134"/>
      </rPr>
      <t>残疾人事业</t>
    </r>
  </si>
  <si>
    <r>
      <rPr>
        <sz val="10"/>
        <rFont val="Times New Roman"/>
        <charset val="0"/>
      </rPr>
      <t xml:space="preserve">      </t>
    </r>
    <r>
      <rPr>
        <sz val="10"/>
        <rFont val="仿宋"/>
        <charset val="134"/>
      </rPr>
      <t>②残疾人康复</t>
    </r>
  </si>
  <si>
    <r>
      <rPr>
        <sz val="10"/>
        <rFont val="Times New Roman"/>
        <charset val="0"/>
      </rPr>
      <t xml:space="preserve">      </t>
    </r>
    <r>
      <rPr>
        <sz val="10"/>
        <rFont val="仿宋"/>
        <charset val="134"/>
      </rPr>
      <t>③残疾人就业</t>
    </r>
  </si>
  <si>
    <r>
      <rPr>
        <sz val="10"/>
        <rFont val="Times New Roman"/>
        <charset val="0"/>
      </rPr>
      <t xml:space="preserve">      </t>
    </r>
    <r>
      <rPr>
        <sz val="10"/>
        <rFont val="仿宋"/>
        <charset val="134"/>
      </rPr>
      <t>④残疾人生活和护理补贴</t>
    </r>
  </si>
  <si>
    <r>
      <rPr>
        <sz val="10"/>
        <rFont val="Times New Roman"/>
        <charset val="0"/>
      </rPr>
      <t xml:space="preserve">      </t>
    </r>
    <r>
      <rPr>
        <sz val="10"/>
        <rFont val="仿宋"/>
        <charset val="134"/>
      </rPr>
      <t>⑤其他残疾人事业支出</t>
    </r>
  </si>
  <si>
    <r>
      <rPr>
        <sz val="10"/>
        <rFont val="Times New Roman"/>
        <charset val="0"/>
      </rPr>
      <t xml:space="preserve">    9.</t>
    </r>
    <r>
      <rPr>
        <sz val="10"/>
        <rFont val="楷体"/>
        <charset val="134"/>
      </rPr>
      <t>红十字事业</t>
    </r>
  </si>
  <si>
    <r>
      <rPr>
        <sz val="10"/>
        <rFont val="Times New Roman"/>
        <charset val="0"/>
      </rPr>
      <t xml:space="preserve">    10.</t>
    </r>
    <r>
      <rPr>
        <sz val="10"/>
        <rFont val="楷体"/>
        <charset val="134"/>
      </rPr>
      <t>最低生活保障</t>
    </r>
  </si>
  <si>
    <r>
      <rPr>
        <sz val="10"/>
        <rFont val="Times New Roman"/>
        <charset val="0"/>
      </rPr>
      <t xml:space="preserve">      </t>
    </r>
    <r>
      <rPr>
        <sz val="10"/>
        <rFont val="仿宋"/>
        <charset val="134"/>
      </rPr>
      <t>①城市最低生活保障金支出</t>
    </r>
  </si>
  <si>
    <r>
      <rPr>
        <sz val="10"/>
        <rFont val="Times New Roman"/>
        <charset val="0"/>
      </rPr>
      <t xml:space="preserve">    11.</t>
    </r>
    <r>
      <rPr>
        <sz val="10"/>
        <rFont val="楷体"/>
        <charset val="134"/>
      </rPr>
      <t>临时救助</t>
    </r>
  </si>
  <si>
    <r>
      <rPr>
        <sz val="10"/>
        <rFont val="Times New Roman"/>
        <charset val="0"/>
      </rPr>
      <t xml:space="preserve">      </t>
    </r>
    <r>
      <rPr>
        <sz val="10"/>
        <rFont val="仿宋"/>
        <charset val="134"/>
      </rPr>
      <t>①临时救助支出</t>
    </r>
  </si>
  <si>
    <r>
      <rPr>
        <sz val="10"/>
        <rFont val="Times New Roman"/>
        <charset val="0"/>
      </rPr>
      <t xml:space="preserve">    12.</t>
    </r>
    <r>
      <rPr>
        <sz val="10"/>
        <rFont val="楷体"/>
        <charset val="134"/>
      </rPr>
      <t>特困人员救助供养</t>
    </r>
  </si>
  <si>
    <r>
      <rPr>
        <sz val="10"/>
        <rFont val="Times New Roman"/>
        <charset val="0"/>
      </rPr>
      <t xml:space="preserve">      </t>
    </r>
    <r>
      <rPr>
        <sz val="10"/>
        <rFont val="仿宋"/>
        <charset val="134"/>
      </rPr>
      <t>①城市特困人员救助供养支出</t>
    </r>
  </si>
  <si>
    <r>
      <rPr>
        <sz val="10"/>
        <rFont val="Times New Roman"/>
        <charset val="0"/>
      </rPr>
      <t xml:space="preserve">    13.</t>
    </r>
    <r>
      <rPr>
        <sz val="10"/>
        <rFont val="楷体"/>
        <charset val="134"/>
      </rPr>
      <t>其他生活救助</t>
    </r>
  </si>
  <si>
    <r>
      <rPr>
        <sz val="10"/>
        <rFont val="Times New Roman"/>
        <charset val="0"/>
      </rPr>
      <t xml:space="preserve">      </t>
    </r>
    <r>
      <rPr>
        <sz val="10"/>
        <rFont val="仿宋"/>
        <charset val="134"/>
      </rPr>
      <t>①其他城市生活救助</t>
    </r>
  </si>
  <si>
    <r>
      <rPr>
        <sz val="10"/>
        <rFont val="Times New Roman"/>
        <charset val="0"/>
      </rPr>
      <t xml:space="preserve">    14.</t>
    </r>
    <r>
      <rPr>
        <sz val="10"/>
        <rFont val="楷体"/>
        <charset val="134"/>
      </rPr>
      <t>财政对基本养老保险基金的补助</t>
    </r>
  </si>
  <si>
    <r>
      <rPr>
        <sz val="10"/>
        <rFont val="Times New Roman"/>
        <charset val="0"/>
      </rPr>
      <t xml:space="preserve">      </t>
    </r>
    <r>
      <rPr>
        <sz val="10"/>
        <rFont val="仿宋"/>
        <charset val="134"/>
      </rPr>
      <t>①财政对企业职工基本养老保险基金的补助</t>
    </r>
  </si>
  <si>
    <r>
      <rPr>
        <sz val="10"/>
        <rFont val="Times New Roman"/>
        <charset val="0"/>
      </rPr>
      <t xml:space="preserve">      </t>
    </r>
    <r>
      <rPr>
        <sz val="10"/>
        <rFont val="仿宋"/>
        <charset val="134"/>
      </rPr>
      <t>②财政对城乡居民基本养老保险基金的补助</t>
    </r>
  </si>
  <si>
    <r>
      <rPr>
        <sz val="10"/>
        <rFont val="Times New Roman"/>
        <charset val="0"/>
      </rPr>
      <t xml:space="preserve">    15.</t>
    </r>
    <r>
      <rPr>
        <sz val="10"/>
        <rFont val="楷体"/>
        <charset val="134"/>
      </rPr>
      <t>退役军人管理事务</t>
    </r>
  </si>
  <si>
    <r>
      <rPr>
        <sz val="10"/>
        <rFont val="Times New Roman"/>
        <charset val="0"/>
      </rPr>
      <t xml:space="preserve">      </t>
    </r>
    <r>
      <rPr>
        <sz val="10"/>
        <rFont val="仿宋"/>
        <charset val="134"/>
      </rPr>
      <t>③拥军优属</t>
    </r>
  </si>
  <si>
    <r>
      <rPr>
        <sz val="10"/>
        <rFont val="Times New Roman"/>
        <charset val="0"/>
      </rPr>
      <t xml:space="preserve">    16.</t>
    </r>
    <r>
      <rPr>
        <sz val="10"/>
        <rFont val="楷体"/>
        <charset val="134"/>
      </rPr>
      <t>财政代缴社会保险费支出</t>
    </r>
  </si>
  <si>
    <r>
      <rPr>
        <sz val="10"/>
        <rFont val="Times New Roman"/>
        <charset val="0"/>
      </rPr>
      <t xml:space="preserve">      </t>
    </r>
    <r>
      <rPr>
        <sz val="10"/>
        <rFont val="仿宋"/>
        <charset val="134"/>
      </rPr>
      <t>①财政代缴城乡居民基本养老保险费支出</t>
    </r>
  </si>
  <si>
    <r>
      <rPr>
        <sz val="10"/>
        <rFont val="Times New Roman"/>
        <charset val="0"/>
      </rPr>
      <t xml:space="preserve">    17.</t>
    </r>
    <r>
      <rPr>
        <sz val="10"/>
        <rFont val="楷体"/>
        <charset val="134"/>
      </rPr>
      <t>其他社会保障和就业支出</t>
    </r>
  </si>
  <si>
    <r>
      <rPr>
        <sz val="10"/>
        <rFont val="Times New Roman"/>
        <charset val="0"/>
      </rPr>
      <t xml:space="preserve">      </t>
    </r>
    <r>
      <rPr>
        <sz val="10"/>
        <rFont val="仿宋"/>
        <charset val="134"/>
      </rPr>
      <t>①其他社会保障和就业支出</t>
    </r>
  </si>
  <si>
    <r>
      <rPr>
        <sz val="10"/>
        <rFont val="黑体"/>
        <charset val="134"/>
      </rPr>
      <t>八、卫生健康支出</t>
    </r>
  </si>
  <si>
    <r>
      <rPr>
        <sz val="10"/>
        <rFont val="Times New Roman"/>
        <charset val="0"/>
      </rPr>
      <t xml:space="preserve">    1.</t>
    </r>
    <r>
      <rPr>
        <sz val="10"/>
        <rFont val="楷体"/>
        <charset val="134"/>
      </rPr>
      <t>卫生健康管理事务</t>
    </r>
  </si>
  <si>
    <r>
      <rPr>
        <sz val="10"/>
        <rFont val="Times New Roman"/>
        <charset val="0"/>
      </rPr>
      <t xml:space="preserve">      </t>
    </r>
    <r>
      <rPr>
        <sz val="10"/>
        <rFont val="仿宋"/>
        <charset val="134"/>
      </rPr>
      <t>③其他卫生健康管理事务支出</t>
    </r>
  </si>
  <si>
    <r>
      <rPr>
        <sz val="10"/>
        <rFont val="Times New Roman"/>
        <charset val="0"/>
      </rPr>
      <t xml:space="preserve">    2.</t>
    </r>
    <r>
      <rPr>
        <sz val="10"/>
        <rFont val="楷体"/>
        <charset val="134"/>
      </rPr>
      <t>基层医疗卫生机构</t>
    </r>
  </si>
  <si>
    <r>
      <rPr>
        <sz val="10"/>
        <rFont val="Times New Roman"/>
        <charset val="0"/>
      </rPr>
      <t xml:space="preserve">      </t>
    </r>
    <r>
      <rPr>
        <sz val="10"/>
        <rFont val="仿宋"/>
        <charset val="134"/>
      </rPr>
      <t>①城市社区卫生机构</t>
    </r>
  </si>
  <si>
    <r>
      <rPr>
        <sz val="10"/>
        <rFont val="Times New Roman"/>
        <charset val="0"/>
      </rPr>
      <t xml:space="preserve">    3.</t>
    </r>
    <r>
      <rPr>
        <sz val="10"/>
        <rFont val="楷体"/>
        <charset val="134"/>
      </rPr>
      <t>公共卫生</t>
    </r>
  </si>
  <si>
    <r>
      <rPr>
        <sz val="10"/>
        <rFont val="Times New Roman"/>
        <charset val="0"/>
      </rPr>
      <t xml:space="preserve">      </t>
    </r>
    <r>
      <rPr>
        <sz val="10"/>
        <rFont val="仿宋"/>
        <charset val="134"/>
      </rPr>
      <t>①疾病预防控制机构</t>
    </r>
  </si>
  <si>
    <r>
      <rPr>
        <sz val="10"/>
        <rFont val="Times New Roman"/>
        <charset val="0"/>
      </rPr>
      <t xml:space="preserve">      </t>
    </r>
    <r>
      <rPr>
        <sz val="10"/>
        <rFont val="仿宋"/>
        <charset val="134"/>
      </rPr>
      <t>②卫生监督机构</t>
    </r>
  </si>
  <si>
    <r>
      <rPr>
        <sz val="10"/>
        <rFont val="Times New Roman"/>
        <charset val="0"/>
      </rPr>
      <t xml:space="preserve">      </t>
    </r>
    <r>
      <rPr>
        <sz val="10"/>
        <rFont val="仿宋"/>
        <charset val="134"/>
      </rPr>
      <t>③妇幼保健机构</t>
    </r>
  </si>
  <si>
    <r>
      <rPr>
        <sz val="10"/>
        <rFont val="Times New Roman"/>
        <charset val="0"/>
      </rPr>
      <t xml:space="preserve">      </t>
    </r>
    <r>
      <rPr>
        <sz val="10"/>
        <rFont val="仿宋"/>
        <charset val="134"/>
      </rPr>
      <t>④基本公共卫生服务</t>
    </r>
  </si>
  <si>
    <r>
      <rPr>
        <sz val="10"/>
        <rFont val="Times New Roman"/>
        <charset val="0"/>
      </rPr>
      <t xml:space="preserve">      </t>
    </r>
    <r>
      <rPr>
        <sz val="10"/>
        <rFont val="仿宋"/>
        <charset val="134"/>
      </rPr>
      <t>⑤重大公共卫生服务</t>
    </r>
  </si>
  <si>
    <r>
      <rPr>
        <sz val="10"/>
        <rFont val="Times New Roman"/>
        <charset val="0"/>
      </rPr>
      <t xml:space="preserve">      </t>
    </r>
    <r>
      <rPr>
        <sz val="10"/>
        <rFont val="仿宋"/>
        <charset val="134"/>
      </rPr>
      <t>⑥突发公共卫生事件应急处理</t>
    </r>
  </si>
  <si>
    <r>
      <rPr>
        <sz val="10"/>
        <rFont val="Times New Roman"/>
        <charset val="0"/>
      </rPr>
      <t xml:space="preserve">      </t>
    </r>
    <r>
      <rPr>
        <sz val="10"/>
        <rFont val="仿宋"/>
        <charset val="134"/>
      </rPr>
      <t>⑦其他公共卫生支出</t>
    </r>
  </si>
  <si>
    <r>
      <rPr>
        <sz val="10"/>
        <rFont val="Times New Roman"/>
        <charset val="0"/>
      </rPr>
      <t xml:space="preserve">    4.</t>
    </r>
    <r>
      <rPr>
        <sz val="10"/>
        <rFont val="楷体"/>
        <charset val="134"/>
      </rPr>
      <t>计划生育事务</t>
    </r>
  </si>
  <si>
    <r>
      <rPr>
        <sz val="10"/>
        <rFont val="Times New Roman"/>
        <charset val="0"/>
      </rPr>
      <t xml:space="preserve">      </t>
    </r>
    <r>
      <rPr>
        <sz val="10"/>
        <rFont val="仿宋"/>
        <charset val="134"/>
      </rPr>
      <t>①计划生育机构</t>
    </r>
  </si>
  <si>
    <r>
      <rPr>
        <sz val="10"/>
        <rFont val="Times New Roman"/>
        <charset val="0"/>
      </rPr>
      <t xml:space="preserve">      </t>
    </r>
    <r>
      <rPr>
        <sz val="10"/>
        <rFont val="仿宋"/>
        <charset val="134"/>
      </rPr>
      <t>②计划生育服务</t>
    </r>
  </si>
  <si>
    <r>
      <rPr>
        <sz val="10"/>
        <rFont val="Times New Roman"/>
        <charset val="0"/>
      </rPr>
      <t xml:space="preserve">    5.</t>
    </r>
    <r>
      <rPr>
        <sz val="10"/>
        <rFont val="楷体"/>
        <charset val="134"/>
      </rPr>
      <t>行政事业单位医疗</t>
    </r>
  </si>
  <si>
    <r>
      <rPr>
        <sz val="10"/>
        <rFont val="Times New Roman"/>
        <charset val="0"/>
      </rPr>
      <t xml:space="preserve">      </t>
    </r>
    <r>
      <rPr>
        <sz val="10"/>
        <rFont val="仿宋"/>
        <charset val="134"/>
      </rPr>
      <t>①行政单位医疗</t>
    </r>
  </si>
  <si>
    <r>
      <rPr>
        <sz val="10"/>
        <rFont val="Times New Roman"/>
        <charset val="0"/>
      </rPr>
      <t xml:space="preserve">    6.</t>
    </r>
    <r>
      <rPr>
        <sz val="10"/>
        <rFont val="楷体"/>
        <charset val="134"/>
      </rPr>
      <t>财政对基本医疗保险基金的补助</t>
    </r>
  </si>
  <si>
    <r>
      <rPr>
        <sz val="10"/>
        <rFont val="Times New Roman"/>
        <charset val="0"/>
      </rPr>
      <t xml:space="preserve">      </t>
    </r>
    <r>
      <rPr>
        <sz val="10"/>
        <rFont val="仿宋"/>
        <charset val="134"/>
      </rPr>
      <t>①财政对城乡居民基本医疗保险基金的补助</t>
    </r>
  </si>
  <si>
    <r>
      <rPr>
        <sz val="10"/>
        <rFont val="Times New Roman"/>
        <charset val="0"/>
      </rPr>
      <t xml:space="preserve">      </t>
    </r>
    <r>
      <rPr>
        <sz val="10"/>
        <rFont val="仿宋"/>
        <charset val="134"/>
      </rPr>
      <t>②财政对其他基本医疗保险基金的补助</t>
    </r>
  </si>
  <si>
    <r>
      <rPr>
        <sz val="10"/>
        <rFont val="Times New Roman"/>
        <charset val="0"/>
      </rPr>
      <t xml:space="preserve">    7.</t>
    </r>
    <r>
      <rPr>
        <sz val="10"/>
        <rFont val="楷体"/>
        <charset val="134"/>
      </rPr>
      <t>医疗救助</t>
    </r>
  </si>
  <si>
    <r>
      <rPr>
        <sz val="10"/>
        <rFont val="Times New Roman"/>
        <charset val="0"/>
      </rPr>
      <t xml:space="preserve">      </t>
    </r>
    <r>
      <rPr>
        <sz val="10"/>
        <rFont val="仿宋"/>
        <charset val="134"/>
      </rPr>
      <t>①城乡医疗救助</t>
    </r>
  </si>
  <si>
    <r>
      <rPr>
        <sz val="10"/>
        <rFont val="Times New Roman"/>
        <charset val="0"/>
      </rPr>
      <t xml:space="preserve">    8.</t>
    </r>
    <r>
      <rPr>
        <sz val="10"/>
        <rFont val="楷体"/>
        <charset val="134"/>
      </rPr>
      <t>优抚对象医疗</t>
    </r>
  </si>
  <si>
    <r>
      <rPr>
        <sz val="10"/>
        <rFont val="Times New Roman"/>
        <charset val="0"/>
      </rPr>
      <t xml:space="preserve">      </t>
    </r>
    <r>
      <rPr>
        <sz val="10"/>
        <rFont val="仿宋"/>
        <charset val="134"/>
      </rPr>
      <t>①</t>
    </r>
    <r>
      <rPr>
        <sz val="10"/>
        <rFont val="仿宋"/>
        <charset val="134"/>
      </rPr>
      <t>优抚对象医疗补助</t>
    </r>
  </si>
  <si>
    <r>
      <rPr>
        <sz val="10"/>
        <rFont val="Times New Roman"/>
        <charset val="0"/>
      </rPr>
      <t xml:space="preserve">    9.</t>
    </r>
    <r>
      <rPr>
        <sz val="10"/>
        <rFont val="楷体"/>
        <charset val="134"/>
      </rPr>
      <t>医疗保障管理事务</t>
    </r>
  </si>
  <si>
    <r>
      <rPr>
        <sz val="10"/>
        <rFont val="Times New Roman"/>
        <charset val="0"/>
      </rPr>
      <t xml:space="preserve">    10.</t>
    </r>
    <r>
      <rPr>
        <sz val="10"/>
        <rFont val="楷体"/>
        <charset val="134"/>
      </rPr>
      <t>老龄卫生健康事务</t>
    </r>
  </si>
  <si>
    <r>
      <rPr>
        <sz val="10"/>
        <rFont val="Times New Roman"/>
        <charset val="0"/>
      </rPr>
      <t xml:space="preserve">      </t>
    </r>
    <r>
      <rPr>
        <sz val="10"/>
        <rFont val="仿宋"/>
        <charset val="134"/>
      </rPr>
      <t>①老龄卫生健康事务</t>
    </r>
  </si>
  <si>
    <r>
      <rPr>
        <sz val="10"/>
        <rFont val="Times New Roman"/>
        <charset val="0"/>
      </rPr>
      <t xml:space="preserve">    11.</t>
    </r>
    <r>
      <rPr>
        <sz val="10"/>
        <rFont val="楷体"/>
        <charset val="134"/>
      </rPr>
      <t>中医药事务</t>
    </r>
  </si>
  <si>
    <r>
      <rPr>
        <sz val="10"/>
        <rFont val="Times New Roman"/>
        <charset val="0"/>
      </rPr>
      <t xml:space="preserve">      </t>
    </r>
    <r>
      <rPr>
        <sz val="10"/>
        <rFont val="仿宋"/>
        <charset val="134"/>
      </rPr>
      <t>①</t>
    </r>
    <r>
      <rPr>
        <sz val="10"/>
        <rFont val="仿宋"/>
        <charset val="134"/>
      </rPr>
      <t>中医（民族医）药专项</t>
    </r>
  </si>
  <si>
    <r>
      <rPr>
        <sz val="10"/>
        <rFont val="Times New Roman"/>
        <charset val="0"/>
      </rPr>
      <t xml:space="preserve">    12.</t>
    </r>
    <r>
      <rPr>
        <sz val="10"/>
        <rFont val="楷体"/>
        <charset val="134"/>
      </rPr>
      <t>其他卫生健康支出</t>
    </r>
  </si>
  <si>
    <r>
      <rPr>
        <sz val="10"/>
        <rFont val="Times New Roman"/>
        <charset val="0"/>
      </rPr>
      <t xml:space="preserve">      </t>
    </r>
    <r>
      <rPr>
        <sz val="10"/>
        <rFont val="仿宋"/>
        <charset val="134"/>
      </rPr>
      <t>①其他卫生健康支出</t>
    </r>
  </si>
  <si>
    <r>
      <rPr>
        <sz val="10"/>
        <rFont val="黑体"/>
        <charset val="134"/>
      </rPr>
      <t>九、节能环保支出</t>
    </r>
  </si>
  <si>
    <r>
      <rPr>
        <sz val="10"/>
        <rFont val="Times New Roman"/>
        <charset val="0"/>
      </rPr>
      <t xml:space="preserve">    1.</t>
    </r>
    <r>
      <rPr>
        <sz val="10"/>
        <rFont val="楷体"/>
        <charset val="134"/>
      </rPr>
      <t>环境保护管理事务</t>
    </r>
  </si>
  <si>
    <r>
      <rPr>
        <sz val="10"/>
        <rFont val="Times New Roman"/>
        <charset val="0"/>
      </rPr>
      <t xml:space="preserve">      </t>
    </r>
    <r>
      <rPr>
        <sz val="10"/>
        <rFont val="仿宋"/>
        <charset val="134"/>
      </rPr>
      <t>①其他环境保护管理事务支出</t>
    </r>
  </si>
  <si>
    <r>
      <rPr>
        <sz val="10"/>
        <rFont val="黑体"/>
        <charset val="134"/>
      </rPr>
      <t>十、城乡社区支出</t>
    </r>
  </si>
  <si>
    <r>
      <rPr>
        <sz val="10"/>
        <rFont val="Times New Roman"/>
        <charset val="0"/>
      </rPr>
      <t xml:space="preserve">    1.</t>
    </r>
    <r>
      <rPr>
        <sz val="10"/>
        <rFont val="楷体"/>
        <charset val="134"/>
      </rPr>
      <t>城乡社区管理事务</t>
    </r>
  </si>
  <si>
    <r>
      <rPr>
        <sz val="10"/>
        <rFont val="Times New Roman"/>
        <charset val="0"/>
      </rPr>
      <t xml:space="preserve">      </t>
    </r>
    <r>
      <rPr>
        <sz val="10"/>
        <rFont val="仿宋"/>
        <charset val="134"/>
      </rPr>
      <t>③城管执法</t>
    </r>
  </si>
  <si>
    <r>
      <rPr>
        <sz val="10"/>
        <rFont val="Times New Roman"/>
        <charset val="0"/>
      </rPr>
      <t xml:space="preserve">      </t>
    </r>
    <r>
      <rPr>
        <sz val="10"/>
        <rFont val="仿宋"/>
        <charset val="134"/>
      </rPr>
      <t>④工程建设管理</t>
    </r>
  </si>
  <si>
    <r>
      <rPr>
        <sz val="10"/>
        <rFont val="Times New Roman"/>
        <charset val="0"/>
      </rPr>
      <t xml:space="preserve">      </t>
    </r>
    <r>
      <rPr>
        <sz val="10"/>
        <rFont val="仿宋"/>
        <charset val="134"/>
      </rPr>
      <t>⑤其他城乡社区管理事务支出</t>
    </r>
  </si>
  <si>
    <r>
      <rPr>
        <sz val="10"/>
        <rFont val="Times New Roman"/>
        <charset val="0"/>
      </rPr>
      <t xml:space="preserve">    2.</t>
    </r>
    <r>
      <rPr>
        <sz val="10"/>
        <rFont val="楷体"/>
        <charset val="134"/>
      </rPr>
      <t>城乡社区公共设施</t>
    </r>
  </si>
  <si>
    <r>
      <rPr>
        <sz val="10"/>
        <rFont val="Times New Roman"/>
        <charset val="0"/>
      </rPr>
      <t xml:space="preserve">      </t>
    </r>
    <r>
      <rPr>
        <sz val="10"/>
        <rFont val="仿宋"/>
        <charset val="134"/>
      </rPr>
      <t>①其他城乡社区公共设施支出</t>
    </r>
  </si>
  <si>
    <r>
      <rPr>
        <sz val="10"/>
        <rFont val="Times New Roman"/>
        <charset val="0"/>
      </rPr>
      <t xml:space="preserve">    3.</t>
    </r>
    <r>
      <rPr>
        <sz val="10"/>
        <rFont val="楷体"/>
        <charset val="134"/>
      </rPr>
      <t>城乡社区环境卫生</t>
    </r>
  </si>
  <si>
    <r>
      <rPr>
        <sz val="10"/>
        <rFont val="Times New Roman"/>
        <charset val="0"/>
      </rPr>
      <t xml:space="preserve">      </t>
    </r>
    <r>
      <rPr>
        <sz val="10"/>
        <rFont val="仿宋"/>
        <charset val="134"/>
      </rPr>
      <t>①城乡社区环境卫生</t>
    </r>
  </si>
  <si>
    <r>
      <rPr>
        <sz val="10"/>
        <rFont val="Times New Roman"/>
        <charset val="0"/>
      </rPr>
      <t xml:space="preserve">    4.</t>
    </r>
    <r>
      <rPr>
        <sz val="10"/>
        <rFont val="楷体"/>
        <charset val="134"/>
      </rPr>
      <t>其他城乡社区支出</t>
    </r>
  </si>
  <si>
    <r>
      <rPr>
        <sz val="10"/>
        <rFont val="Times New Roman"/>
        <charset val="0"/>
      </rPr>
      <t xml:space="preserve">      </t>
    </r>
    <r>
      <rPr>
        <sz val="10"/>
        <rFont val="仿宋"/>
        <charset val="134"/>
      </rPr>
      <t>①其他城乡社区支出</t>
    </r>
  </si>
  <si>
    <r>
      <rPr>
        <sz val="10"/>
        <rFont val="黑体"/>
        <charset val="134"/>
      </rPr>
      <t>十一、农林水支出</t>
    </r>
  </si>
  <si>
    <r>
      <rPr>
        <sz val="10"/>
        <rFont val="Times New Roman"/>
        <charset val="0"/>
      </rPr>
      <t xml:space="preserve">    1.</t>
    </r>
    <r>
      <rPr>
        <sz val="10"/>
        <rFont val="楷体"/>
        <charset val="134"/>
      </rPr>
      <t>农业农村</t>
    </r>
  </si>
  <si>
    <r>
      <rPr>
        <sz val="10"/>
        <rFont val="Times New Roman"/>
        <charset val="0"/>
      </rPr>
      <t xml:space="preserve">      </t>
    </r>
    <r>
      <rPr>
        <sz val="10"/>
        <rFont val="仿宋"/>
        <charset val="134"/>
      </rPr>
      <t>②事业运行</t>
    </r>
  </si>
  <si>
    <r>
      <rPr>
        <sz val="10"/>
        <rFont val="Times New Roman"/>
        <charset val="0"/>
      </rPr>
      <t xml:space="preserve">      </t>
    </r>
    <r>
      <rPr>
        <sz val="10"/>
        <rFont val="仿宋"/>
        <charset val="134"/>
      </rPr>
      <t>③科技转化与推广服务</t>
    </r>
  </si>
  <si>
    <r>
      <rPr>
        <sz val="10"/>
        <rFont val="Times New Roman"/>
        <charset val="0"/>
      </rPr>
      <t xml:space="preserve">      </t>
    </r>
    <r>
      <rPr>
        <sz val="10"/>
        <rFont val="仿宋"/>
        <charset val="134"/>
      </rPr>
      <t>④病虫害控制</t>
    </r>
  </si>
  <si>
    <r>
      <rPr>
        <sz val="10"/>
        <rFont val="Times New Roman"/>
        <charset val="0"/>
      </rPr>
      <t xml:space="preserve">      </t>
    </r>
    <r>
      <rPr>
        <sz val="10"/>
        <rFont val="仿宋"/>
        <charset val="134"/>
      </rPr>
      <t>⑤农产品质量安全</t>
    </r>
  </si>
  <si>
    <r>
      <rPr>
        <sz val="10"/>
        <rFont val="Times New Roman"/>
        <charset val="0"/>
      </rPr>
      <t xml:space="preserve">      </t>
    </r>
    <r>
      <rPr>
        <sz val="10"/>
        <rFont val="仿宋"/>
        <charset val="134"/>
      </rPr>
      <t>⑥执法监管</t>
    </r>
  </si>
  <si>
    <r>
      <rPr>
        <sz val="10"/>
        <rFont val="Times New Roman"/>
        <charset val="0"/>
      </rPr>
      <t xml:space="preserve">      </t>
    </r>
    <r>
      <rPr>
        <sz val="10"/>
        <rFont val="仿宋"/>
        <charset val="134"/>
      </rPr>
      <t>⑦农产品加工与促销</t>
    </r>
  </si>
  <si>
    <r>
      <rPr>
        <sz val="10"/>
        <rFont val="Times New Roman"/>
        <charset val="0"/>
      </rPr>
      <t xml:space="preserve">      </t>
    </r>
    <r>
      <rPr>
        <sz val="10"/>
        <rFont val="仿宋"/>
        <charset val="134"/>
      </rPr>
      <t>⑧农业资源保护修复与利用</t>
    </r>
  </si>
  <si>
    <r>
      <rPr>
        <sz val="10"/>
        <rFont val="Times New Roman"/>
        <charset val="0"/>
      </rPr>
      <t xml:space="preserve">      </t>
    </r>
    <r>
      <rPr>
        <sz val="10"/>
        <rFont val="仿宋"/>
        <charset val="134"/>
      </rPr>
      <t>⑨</t>
    </r>
    <r>
      <rPr>
        <sz val="10"/>
        <rFont val="仿宋"/>
        <charset val="134"/>
      </rPr>
      <t>其他农业农村支出</t>
    </r>
  </si>
  <si>
    <r>
      <rPr>
        <sz val="10"/>
        <rFont val="Times New Roman"/>
        <charset val="0"/>
      </rPr>
      <t xml:space="preserve">    2.</t>
    </r>
    <r>
      <rPr>
        <sz val="10"/>
        <rFont val="楷体"/>
        <charset val="134"/>
      </rPr>
      <t>林业和草原</t>
    </r>
  </si>
  <si>
    <r>
      <rPr>
        <sz val="10"/>
        <rFont val="Times New Roman"/>
        <charset val="0"/>
      </rPr>
      <t xml:space="preserve">      </t>
    </r>
    <r>
      <rPr>
        <sz val="10"/>
        <rFont val="仿宋"/>
        <charset val="134"/>
      </rPr>
      <t>①森林资源培育</t>
    </r>
  </si>
  <si>
    <r>
      <rPr>
        <sz val="10"/>
        <rFont val="Times New Roman"/>
        <charset val="0"/>
      </rPr>
      <t xml:space="preserve">      </t>
    </r>
    <r>
      <rPr>
        <sz val="10"/>
        <rFont val="仿宋"/>
        <charset val="134"/>
      </rPr>
      <t>②</t>
    </r>
    <r>
      <rPr>
        <sz val="10"/>
        <rFont val="仿宋"/>
        <charset val="134"/>
      </rPr>
      <t>林业草原防灾减灾</t>
    </r>
  </si>
  <si>
    <r>
      <rPr>
        <sz val="10"/>
        <rFont val="Times New Roman"/>
        <charset val="0"/>
      </rPr>
      <t xml:space="preserve">      </t>
    </r>
    <r>
      <rPr>
        <sz val="10"/>
        <rFont val="仿宋"/>
        <charset val="134"/>
      </rPr>
      <t>③</t>
    </r>
    <r>
      <rPr>
        <sz val="10"/>
        <rFont val="仿宋"/>
        <charset val="134"/>
      </rPr>
      <t>其他林业和草原支出</t>
    </r>
  </si>
  <si>
    <r>
      <rPr>
        <sz val="10"/>
        <rFont val="Times New Roman"/>
        <charset val="0"/>
      </rPr>
      <t xml:space="preserve">    3.</t>
    </r>
    <r>
      <rPr>
        <sz val="10"/>
        <rFont val="楷体"/>
        <charset val="134"/>
      </rPr>
      <t>水利</t>
    </r>
  </si>
  <si>
    <r>
      <rPr>
        <sz val="10"/>
        <rFont val="Times New Roman"/>
        <charset val="0"/>
      </rPr>
      <t xml:space="preserve">      </t>
    </r>
    <r>
      <rPr>
        <sz val="10"/>
        <rFont val="仿宋"/>
        <charset val="134"/>
      </rPr>
      <t>①水利执法监督</t>
    </r>
  </si>
  <si>
    <r>
      <rPr>
        <sz val="10"/>
        <rFont val="Times New Roman"/>
        <charset val="0"/>
      </rPr>
      <t xml:space="preserve">      </t>
    </r>
    <r>
      <rPr>
        <sz val="10"/>
        <rFont val="仿宋"/>
        <charset val="134"/>
      </rPr>
      <t>②水土保持</t>
    </r>
  </si>
  <si>
    <r>
      <rPr>
        <sz val="10"/>
        <rFont val="Times New Roman"/>
        <charset val="0"/>
      </rPr>
      <t xml:space="preserve">      </t>
    </r>
    <r>
      <rPr>
        <sz val="10"/>
        <rFont val="仿宋"/>
        <charset val="134"/>
      </rPr>
      <t>③水资源节约管理与保护</t>
    </r>
  </si>
  <si>
    <r>
      <rPr>
        <sz val="10"/>
        <rFont val="Times New Roman"/>
        <charset val="0"/>
      </rPr>
      <t xml:space="preserve">      </t>
    </r>
    <r>
      <rPr>
        <sz val="10"/>
        <rFont val="仿宋"/>
        <charset val="134"/>
      </rPr>
      <t>④防汛</t>
    </r>
  </si>
  <si>
    <r>
      <rPr>
        <sz val="10"/>
        <rFont val="Times New Roman"/>
        <charset val="0"/>
      </rPr>
      <t xml:space="preserve">      </t>
    </r>
    <r>
      <rPr>
        <sz val="10"/>
        <rFont val="仿宋"/>
        <charset val="134"/>
      </rPr>
      <t>⑤其他水利支出</t>
    </r>
  </si>
  <si>
    <r>
      <rPr>
        <sz val="10"/>
        <rFont val="Times New Roman"/>
        <charset val="0"/>
      </rPr>
      <t xml:space="preserve">    4.</t>
    </r>
    <r>
      <rPr>
        <sz val="10"/>
        <rFont val="楷体"/>
        <charset val="134"/>
      </rPr>
      <t>普惠金融发展支出</t>
    </r>
  </si>
  <si>
    <r>
      <rPr>
        <sz val="10"/>
        <rFont val="Times New Roman"/>
        <charset val="0"/>
      </rPr>
      <t xml:space="preserve">      </t>
    </r>
    <r>
      <rPr>
        <sz val="10"/>
        <rFont val="仿宋"/>
        <charset val="134"/>
      </rPr>
      <t>①创业担保贷款贴息及奖补</t>
    </r>
  </si>
  <si>
    <r>
      <rPr>
        <sz val="10"/>
        <rFont val="Times New Roman"/>
        <charset val="0"/>
      </rPr>
      <t xml:space="preserve">      </t>
    </r>
    <r>
      <rPr>
        <sz val="10"/>
        <rFont val="仿宋"/>
        <charset val="134"/>
      </rPr>
      <t>②其他普惠金融发展支出</t>
    </r>
  </si>
  <si>
    <r>
      <rPr>
        <sz val="10"/>
        <rFont val="Times New Roman"/>
        <charset val="0"/>
      </rPr>
      <t xml:space="preserve">    5.</t>
    </r>
    <r>
      <rPr>
        <sz val="10"/>
        <rFont val="楷体"/>
        <charset val="134"/>
      </rPr>
      <t>其他农林水支出</t>
    </r>
  </si>
  <si>
    <r>
      <rPr>
        <sz val="10"/>
        <rFont val="Times New Roman"/>
        <charset val="0"/>
      </rPr>
      <t xml:space="preserve">      </t>
    </r>
    <r>
      <rPr>
        <sz val="10"/>
        <rFont val="仿宋"/>
        <charset val="134"/>
      </rPr>
      <t>①其他农林水支出</t>
    </r>
  </si>
  <si>
    <r>
      <rPr>
        <sz val="10"/>
        <rFont val="黑体"/>
        <charset val="134"/>
      </rPr>
      <t>十二、交通运输支出</t>
    </r>
  </si>
  <si>
    <r>
      <rPr>
        <sz val="10"/>
        <rFont val="Times New Roman"/>
        <charset val="0"/>
      </rPr>
      <t xml:space="preserve">    1.</t>
    </r>
    <r>
      <rPr>
        <sz val="10"/>
        <rFont val="楷体"/>
        <charset val="134"/>
      </rPr>
      <t>公路水路运输</t>
    </r>
  </si>
  <si>
    <r>
      <rPr>
        <sz val="10"/>
        <rFont val="Times New Roman"/>
        <charset val="0"/>
      </rPr>
      <t xml:space="preserve">      </t>
    </r>
    <r>
      <rPr>
        <sz val="10"/>
        <rFont val="仿宋"/>
        <charset val="134"/>
      </rPr>
      <t>①公路养护</t>
    </r>
  </si>
  <si>
    <r>
      <rPr>
        <sz val="10"/>
        <rFont val="Times New Roman"/>
        <charset val="0"/>
      </rPr>
      <t xml:space="preserve">      </t>
    </r>
    <r>
      <rPr>
        <sz val="10"/>
        <rFont val="仿宋"/>
        <charset val="134"/>
      </rPr>
      <t>②其他公路水路运输支出</t>
    </r>
  </si>
  <si>
    <r>
      <rPr>
        <sz val="10"/>
        <rFont val="黑体"/>
        <charset val="134"/>
      </rPr>
      <t>十三、资源勘探工业信息等支出</t>
    </r>
  </si>
  <si>
    <r>
      <rPr>
        <sz val="10"/>
        <rFont val="Times New Roman"/>
        <charset val="0"/>
      </rPr>
      <t xml:space="preserve">    1.</t>
    </r>
    <r>
      <rPr>
        <sz val="10"/>
        <rFont val="楷体"/>
        <charset val="134"/>
      </rPr>
      <t>支持中小企业发展和管理支出</t>
    </r>
  </si>
  <si>
    <r>
      <rPr>
        <sz val="10"/>
        <rFont val="Times New Roman"/>
        <charset val="0"/>
      </rPr>
      <t xml:space="preserve">      </t>
    </r>
    <r>
      <rPr>
        <sz val="10"/>
        <rFont val="仿宋"/>
        <charset val="134"/>
      </rPr>
      <t>①中小企业发展专项</t>
    </r>
  </si>
  <si>
    <r>
      <rPr>
        <sz val="10"/>
        <rFont val="Times New Roman"/>
        <charset val="0"/>
      </rPr>
      <t xml:space="preserve">      </t>
    </r>
    <r>
      <rPr>
        <sz val="10"/>
        <rFont val="仿宋"/>
        <charset val="134"/>
      </rPr>
      <t>②其他支持中小企业发展和管理支出</t>
    </r>
  </si>
  <si>
    <r>
      <rPr>
        <sz val="10"/>
        <rFont val="Times New Roman"/>
        <charset val="0"/>
      </rPr>
      <t xml:space="preserve">    2.</t>
    </r>
    <r>
      <rPr>
        <sz val="10"/>
        <rFont val="楷体"/>
        <charset val="134"/>
      </rPr>
      <t>其他资源勘探工业信息等支出</t>
    </r>
  </si>
  <si>
    <r>
      <rPr>
        <sz val="10"/>
        <rFont val="Times New Roman"/>
        <charset val="0"/>
      </rPr>
      <t xml:space="preserve">      </t>
    </r>
    <r>
      <rPr>
        <sz val="10"/>
        <rFont val="仿宋"/>
        <charset val="134"/>
      </rPr>
      <t>①技术改造支出</t>
    </r>
  </si>
  <si>
    <r>
      <rPr>
        <sz val="10"/>
        <rFont val="Times New Roman"/>
        <charset val="0"/>
      </rPr>
      <t xml:space="preserve">      </t>
    </r>
    <r>
      <rPr>
        <sz val="10"/>
        <rFont val="仿宋"/>
        <charset val="134"/>
      </rPr>
      <t>②其他资源勘探工业信息等支出</t>
    </r>
  </si>
  <si>
    <r>
      <rPr>
        <sz val="10"/>
        <rFont val="黑体"/>
        <charset val="134"/>
      </rPr>
      <t>十四、商业服务业等支出</t>
    </r>
  </si>
  <si>
    <r>
      <rPr>
        <sz val="10"/>
        <rFont val="Times New Roman"/>
        <charset val="0"/>
      </rPr>
      <t xml:space="preserve">    1.</t>
    </r>
    <r>
      <rPr>
        <sz val="10"/>
        <rFont val="楷体"/>
        <charset val="134"/>
      </rPr>
      <t>商业流通事务</t>
    </r>
  </si>
  <si>
    <r>
      <rPr>
        <sz val="10"/>
        <rFont val="Times New Roman"/>
        <charset val="0"/>
      </rPr>
      <t xml:space="preserve">      </t>
    </r>
    <r>
      <rPr>
        <sz val="10"/>
        <rFont val="仿宋"/>
        <charset val="134"/>
      </rPr>
      <t>①其他商业流通事务支出</t>
    </r>
  </si>
  <si>
    <r>
      <rPr>
        <sz val="10"/>
        <rFont val="Times New Roman"/>
        <charset val="0"/>
      </rPr>
      <t xml:space="preserve">    2.</t>
    </r>
    <r>
      <rPr>
        <sz val="10"/>
        <rFont val="楷体"/>
        <charset val="134"/>
      </rPr>
      <t>其他商业服务业等支出</t>
    </r>
  </si>
  <si>
    <r>
      <rPr>
        <sz val="10"/>
        <rFont val="Times New Roman"/>
        <charset val="0"/>
      </rPr>
      <t xml:space="preserve">      </t>
    </r>
    <r>
      <rPr>
        <sz val="10"/>
        <rFont val="仿宋"/>
        <charset val="134"/>
      </rPr>
      <t>①其他商业服务业等支出</t>
    </r>
  </si>
  <si>
    <r>
      <rPr>
        <sz val="10"/>
        <rFont val="黑体"/>
        <charset val="134"/>
      </rPr>
      <t>十五、自然资源海洋气象等支出</t>
    </r>
  </si>
  <si>
    <r>
      <rPr>
        <sz val="10"/>
        <rFont val="Times New Roman"/>
        <charset val="0"/>
      </rPr>
      <t xml:space="preserve">    1.</t>
    </r>
    <r>
      <rPr>
        <sz val="10"/>
        <rFont val="楷体"/>
        <charset val="134"/>
      </rPr>
      <t>自然资源事务</t>
    </r>
  </si>
  <si>
    <r>
      <rPr>
        <sz val="10"/>
        <rFont val="Times New Roman"/>
        <charset val="0"/>
      </rPr>
      <t xml:space="preserve">      </t>
    </r>
    <r>
      <rPr>
        <sz val="10"/>
        <rFont val="仿宋"/>
        <charset val="134"/>
      </rPr>
      <t>③自然资源规划及管理</t>
    </r>
  </si>
  <si>
    <r>
      <rPr>
        <sz val="10"/>
        <rFont val="Times New Roman"/>
        <charset val="0"/>
      </rPr>
      <t xml:space="preserve">      </t>
    </r>
    <r>
      <rPr>
        <sz val="10"/>
        <rFont val="仿宋"/>
        <charset val="134"/>
      </rPr>
      <t>④自然资源行业业务管理</t>
    </r>
  </si>
  <si>
    <r>
      <rPr>
        <sz val="10"/>
        <rFont val="Times New Roman"/>
        <charset val="0"/>
      </rPr>
      <t xml:space="preserve">    2.</t>
    </r>
    <r>
      <rPr>
        <sz val="10"/>
        <rFont val="楷体"/>
        <charset val="134"/>
      </rPr>
      <t>气象事务</t>
    </r>
  </si>
  <si>
    <r>
      <rPr>
        <sz val="10"/>
        <rFont val="Times New Roman"/>
        <charset val="0"/>
      </rPr>
      <t xml:space="preserve">      </t>
    </r>
    <r>
      <rPr>
        <sz val="10"/>
        <rFont val="仿宋"/>
        <charset val="134"/>
      </rPr>
      <t>①其他气象事务支出</t>
    </r>
  </si>
  <si>
    <r>
      <rPr>
        <sz val="10"/>
        <rFont val="黑体"/>
        <charset val="134"/>
      </rPr>
      <t>十六、住房保障支出</t>
    </r>
  </si>
  <si>
    <r>
      <rPr>
        <sz val="10"/>
        <rFont val="Times New Roman"/>
        <charset val="0"/>
      </rPr>
      <t xml:space="preserve">    1.</t>
    </r>
    <r>
      <rPr>
        <sz val="10"/>
        <rFont val="楷体"/>
        <charset val="134"/>
      </rPr>
      <t>保障性安居工程支出</t>
    </r>
  </si>
  <si>
    <r>
      <rPr>
        <sz val="10"/>
        <rFont val="Times New Roman"/>
        <charset val="0"/>
      </rPr>
      <t xml:space="preserve">      </t>
    </r>
    <r>
      <rPr>
        <sz val="10"/>
        <rFont val="仿宋"/>
        <charset val="134"/>
      </rPr>
      <t>①</t>
    </r>
    <r>
      <rPr>
        <sz val="10"/>
        <rFont val="仿宋"/>
        <charset val="134"/>
      </rPr>
      <t>老旧小区改造</t>
    </r>
  </si>
  <si>
    <r>
      <rPr>
        <sz val="10"/>
        <rFont val="Times New Roman"/>
        <charset val="0"/>
      </rPr>
      <t xml:space="preserve">      </t>
    </r>
    <r>
      <rPr>
        <sz val="10"/>
        <rFont val="仿宋"/>
        <charset val="134"/>
      </rPr>
      <t>②</t>
    </r>
    <r>
      <rPr>
        <sz val="10"/>
        <rFont val="仿宋"/>
        <charset val="134"/>
      </rPr>
      <t>住房租赁市场发展</t>
    </r>
  </si>
  <si>
    <r>
      <rPr>
        <sz val="10"/>
        <rFont val="Times New Roman"/>
        <charset val="0"/>
      </rPr>
      <t xml:space="preserve">      </t>
    </r>
    <r>
      <rPr>
        <sz val="10"/>
        <rFont val="仿宋"/>
        <charset val="134"/>
      </rPr>
      <t>③</t>
    </r>
    <r>
      <rPr>
        <sz val="10"/>
        <rFont val="仿宋"/>
        <charset val="134"/>
      </rPr>
      <t>其他保障性安居工程支出</t>
    </r>
  </si>
  <si>
    <r>
      <rPr>
        <sz val="10"/>
        <rFont val="黑体"/>
        <charset val="134"/>
      </rPr>
      <t>十七、灾害防治及应急管理支出</t>
    </r>
  </si>
  <si>
    <r>
      <rPr>
        <sz val="10"/>
        <rFont val="Times New Roman"/>
        <charset val="0"/>
      </rPr>
      <t xml:space="preserve">    1.</t>
    </r>
    <r>
      <rPr>
        <sz val="10"/>
        <rFont val="楷体"/>
        <charset val="134"/>
      </rPr>
      <t>应急管理事务</t>
    </r>
  </si>
  <si>
    <r>
      <rPr>
        <sz val="10"/>
        <rFont val="Times New Roman"/>
        <charset val="0"/>
      </rPr>
      <t xml:space="preserve">      </t>
    </r>
    <r>
      <rPr>
        <sz val="10"/>
        <rFont val="仿宋"/>
        <charset val="134"/>
      </rPr>
      <t>③</t>
    </r>
    <r>
      <rPr>
        <sz val="10"/>
        <rFont val="仿宋"/>
        <charset val="134"/>
      </rPr>
      <t>事业运行</t>
    </r>
  </si>
  <si>
    <r>
      <rPr>
        <sz val="10"/>
        <rFont val="Times New Roman"/>
        <charset val="0"/>
      </rPr>
      <t xml:space="preserve">      </t>
    </r>
    <r>
      <rPr>
        <sz val="10"/>
        <rFont val="仿宋"/>
        <charset val="134"/>
      </rPr>
      <t>④</t>
    </r>
    <r>
      <rPr>
        <sz val="10"/>
        <rFont val="仿宋"/>
        <charset val="134"/>
      </rPr>
      <t>其他应急管理支出</t>
    </r>
  </si>
  <si>
    <r>
      <rPr>
        <sz val="10"/>
        <rFont val="Times New Roman"/>
        <charset val="0"/>
      </rPr>
      <t xml:space="preserve">    2.</t>
    </r>
    <r>
      <rPr>
        <sz val="10"/>
        <rFont val="楷体"/>
        <charset val="134"/>
      </rPr>
      <t>消防救援事务</t>
    </r>
  </si>
  <si>
    <r>
      <rPr>
        <sz val="10"/>
        <rFont val="Times New Roman"/>
        <charset val="0"/>
      </rPr>
      <t xml:space="preserve">      </t>
    </r>
    <r>
      <rPr>
        <sz val="10"/>
        <rFont val="仿宋"/>
        <charset val="134"/>
      </rPr>
      <t>①消防应急救援</t>
    </r>
  </si>
  <si>
    <r>
      <rPr>
        <sz val="10"/>
        <rFont val="Times New Roman"/>
        <charset val="0"/>
      </rPr>
      <t xml:space="preserve">      </t>
    </r>
    <r>
      <rPr>
        <sz val="10"/>
        <rFont val="仿宋"/>
        <charset val="134"/>
      </rPr>
      <t>②其他消防救援事务支出</t>
    </r>
  </si>
  <si>
    <r>
      <rPr>
        <sz val="10"/>
        <rFont val="Times New Roman"/>
        <charset val="0"/>
      </rPr>
      <t xml:space="preserve">    3.</t>
    </r>
    <r>
      <rPr>
        <sz val="10"/>
        <rFont val="楷体"/>
        <charset val="134"/>
      </rPr>
      <t>地震事务</t>
    </r>
  </si>
  <si>
    <r>
      <rPr>
        <sz val="10"/>
        <rFont val="Times New Roman"/>
        <charset val="0"/>
      </rPr>
      <t xml:space="preserve">    4.</t>
    </r>
    <r>
      <rPr>
        <sz val="10"/>
        <rFont val="楷体"/>
        <charset val="134"/>
      </rPr>
      <t>自然灾害防治</t>
    </r>
  </si>
  <si>
    <r>
      <rPr>
        <sz val="10"/>
        <rFont val="Times New Roman"/>
        <charset val="0"/>
      </rPr>
      <t xml:space="preserve">      </t>
    </r>
    <r>
      <rPr>
        <sz val="10"/>
        <rFont val="仿宋"/>
        <charset val="134"/>
      </rPr>
      <t>①</t>
    </r>
    <r>
      <rPr>
        <sz val="10"/>
        <rFont val="Times New Roman"/>
        <charset val="0"/>
      </rPr>
      <t xml:space="preserve"> </t>
    </r>
    <r>
      <rPr>
        <sz val="10"/>
        <rFont val="仿宋"/>
        <charset val="134"/>
      </rPr>
      <t>其他自然灾害防治支出</t>
    </r>
  </si>
  <si>
    <r>
      <rPr>
        <sz val="10"/>
        <rFont val="Times New Roman"/>
        <charset val="0"/>
      </rPr>
      <t xml:space="preserve">    5.</t>
    </r>
    <r>
      <rPr>
        <sz val="10"/>
        <rFont val="楷体"/>
        <charset val="134"/>
      </rPr>
      <t>自然灾害救灾及恢复重建支出</t>
    </r>
  </si>
  <si>
    <r>
      <rPr>
        <sz val="10"/>
        <rFont val="Times New Roman"/>
        <charset val="0"/>
      </rPr>
      <t xml:space="preserve">      </t>
    </r>
    <r>
      <rPr>
        <sz val="10"/>
        <rFont val="仿宋"/>
        <charset val="134"/>
      </rPr>
      <t>①</t>
    </r>
    <r>
      <rPr>
        <sz val="10"/>
        <rFont val="Times New Roman"/>
        <charset val="0"/>
      </rPr>
      <t xml:space="preserve"> </t>
    </r>
    <r>
      <rPr>
        <sz val="10"/>
        <rFont val="仿宋"/>
        <charset val="134"/>
      </rPr>
      <t>自然灾害救灾补助</t>
    </r>
  </si>
  <si>
    <r>
      <rPr>
        <sz val="10"/>
        <rFont val="黑体"/>
        <charset val="134"/>
      </rPr>
      <t>十八、预备费</t>
    </r>
  </si>
  <si>
    <r>
      <rPr>
        <sz val="10"/>
        <rFont val="黑体"/>
        <charset val="134"/>
      </rPr>
      <t>类款项</t>
    </r>
  </si>
  <si>
    <r>
      <rPr>
        <sz val="10"/>
        <rFont val="黑体"/>
        <charset val="134"/>
      </rPr>
      <t>十九、其它支出</t>
    </r>
  </si>
  <si>
    <r>
      <rPr>
        <sz val="10"/>
        <rFont val="Times New Roman"/>
        <charset val="0"/>
      </rPr>
      <t xml:space="preserve">    1.</t>
    </r>
    <r>
      <rPr>
        <sz val="10"/>
        <rFont val="楷体"/>
        <charset val="134"/>
      </rPr>
      <t>其他支出</t>
    </r>
  </si>
  <si>
    <r>
      <rPr>
        <sz val="10"/>
        <rFont val="Times New Roman"/>
        <charset val="0"/>
      </rPr>
      <t xml:space="preserve">      </t>
    </r>
    <r>
      <rPr>
        <sz val="10"/>
        <rFont val="仿宋"/>
        <charset val="134"/>
      </rPr>
      <t>①其他支出</t>
    </r>
  </si>
  <si>
    <r>
      <rPr>
        <sz val="10"/>
        <rFont val="黑体"/>
        <charset val="134"/>
      </rPr>
      <t>二十、债务付息支出</t>
    </r>
  </si>
  <si>
    <r>
      <rPr>
        <sz val="10"/>
        <rFont val="Times New Roman"/>
        <charset val="0"/>
      </rPr>
      <t xml:space="preserve">    1.</t>
    </r>
    <r>
      <rPr>
        <sz val="10"/>
        <rFont val="楷体"/>
        <charset val="134"/>
      </rPr>
      <t>地方政府一般债务付息支出</t>
    </r>
  </si>
  <si>
    <r>
      <rPr>
        <sz val="10"/>
        <rFont val="Times New Roman"/>
        <charset val="0"/>
      </rPr>
      <t xml:space="preserve">      </t>
    </r>
    <r>
      <rPr>
        <sz val="10"/>
        <rFont val="仿宋"/>
        <charset val="134"/>
      </rPr>
      <t>①地方政府一般债券付息支出</t>
    </r>
  </si>
  <si>
    <r>
      <rPr>
        <sz val="10"/>
        <rFont val="黑体"/>
        <charset val="134"/>
      </rPr>
      <t>二十一、债务发行费用支出</t>
    </r>
  </si>
  <si>
    <r>
      <rPr>
        <sz val="10"/>
        <rFont val="Times New Roman"/>
        <charset val="0"/>
      </rPr>
      <t xml:space="preserve">    1.</t>
    </r>
    <r>
      <rPr>
        <sz val="10"/>
        <rFont val="楷体"/>
        <charset val="134"/>
      </rPr>
      <t>地方政府一般债务发行费用支出</t>
    </r>
  </si>
  <si>
    <r>
      <rPr>
        <sz val="10"/>
        <rFont val="黑体"/>
        <charset val="134"/>
      </rPr>
      <t>一般公共预算支出合计</t>
    </r>
  </si>
  <si>
    <r>
      <rPr>
        <sz val="10"/>
        <rFont val="宋体"/>
        <charset val="134"/>
      </rPr>
      <t>合计</t>
    </r>
  </si>
  <si>
    <r>
      <rPr>
        <sz val="10"/>
        <rFont val="黑体"/>
        <charset val="134"/>
      </rPr>
      <t>总</t>
    </r>
  </si>
  <si>
    <r>
      <rPr>
        <sz val="10"/>
        <rFont val="仿宋"/>
        <charset val="134"/>
      </rPr>
      <t>备注：</t>
    </r>
    <r>
      <rPr>
        <sz val="10"/>
        <rFont val="Times New Roman"/>
        <charset val="0"/>
      </rPr>
      <t>2025</t>
    </r>
    <r>
      <rPr>
        <sz val="10"/>
        <rFont val="仿宋"/>
        <charset val="134"/>
      </rPr>
      <t>年调整预算数包括新增债券安排的支出</t>
    </r>
    <r>
      <rPr>
        <sz val="10"/>
        <rFont val="Times New Roman"/>
        <charset val="0"/>
      </rPr>
      <t>8469</t>
    </r>
    <r>
      <rPr>
        <sz val="10"/>
        <rFont val="仿宋"/>
        <charset val="134"/>
      </rPr>
      <t>万元，其中：</t>
    </r>
    <r>
      <rPr>
        <sz val="10"/>
        <rFont val="Times New Roman"/>
        <charset val="0"/>
      </rPr>
      <t>2050299-</t>
    </r>
    <r>
      <rPr>
        <sz val="10"/>
        <rFont val="仿宋"/>
        <charset val="134"/>
      </rPr>
      <t>其他普通教育支出</t>
    </r>
    <r>
      <rPr>
        <sz val="10"/>
        <rFont val="Times New Roman"/>
        <charset val="0"/>
      </rPr>
      <t>7809</t>
    </r>
    <r>
      <rPr>
        <sz val="10"/>
        <rFont val="仿宋"/>
        <charset val="134"/>
      </rPr>
      <t>万元、</t>
    </r>
    <r>
      <rPr>
        <sz val="10"/>
        <rFont val="Times New Roman"/>
        <charset val="0"/>
      </rPr>
      <t>2120399-</t>
    </r>
    <r>
      <rPr>
        <sz val="10"/>
        <rFont val="仿宋"/>
        <charset val="134"/>
      </rPr>
      <t>其他城乡社区公共设施支出</t>
    </r>
    <r>
      <rPr>
        <sz val="10"/>
        <rFont val="Times New Roman"/>
        <charset val="0"/>
      </rPr>
      <t>500</t>
    </r>
    <r>
      <rPr>
        <sz val="10"/>
        <rFont val="仿宋"/>
        <charset val="134"/>
      </rPr>
      <t>万元、</t>
    </r>
    <r>
      <rPr>
        <sz val="10"/>
        <rFont val="Times New Roman"/>
        <charset val="0"/>
      </rPr>
      <t>2120501-</t>
    </r>
    <r>
      <rPr>
        <sz val="10"/>
        <rFont val="仿宋"/>
        <charset val="134"/>
      </rPr>
      <t>城乡社区环境卫生</t>
    </r>
    <r>
      <rPr>
        <sz val="10"/>
        <rFont val="Times New Roman"/>
        <charset val="0"/>
      </rPr>
      <t>160</t>
    </r>
    <r>
      <rPr>
        <sz val="10"/>
        <rFont val="仿宋"/>
        <charset val="134"/>
      </rPr>
      <t>万元；</t>
    </r>
    <r>
      <rPr>
        <sz val="10"/>
        <rFont val="Times New Roman"/>
        <charset val="0"/>
      </rPr>
      <t>2024</t>
    </r>
    <r>
      <rPr>
        <sz val="10"/>
        <rFont val="仿宋"/>
        <charset val="134"/>
      </rPr>
      <t>年调整预算数包括新增债券安排的支出</t>
    </r>
    <r>
      <rPr>
        <sz val="10"/>
        <rFont val="Times New Roman"/>
        <charset val="0"/>
      </rPr>
      <t>3022</t>
    </r>
    <r>
      <rPr>
        <sz val="10"/>
        <rFont val="仿宋"/>
        <charset val="134"/>
      </rPr>
      <t>万元，其中：</t>
    </r>
    <r>
      <rPr>
        <sz val="10"/>
        <rFont val="Times New Roman"/>
        <charset val="0"/>
      </rPr>
      <t>2050202-</t>
    </r>
    <r>
      <rPr>
        <sz val="10"/>
        <rFont val="仿宋"/>
        <charset val="134"/>
      </rPr>
      <t>小学教育</t>
    </r>
    <r>
      <rPr>
        <sz val="10"/>
        <rFont val="Times New Roman"/>
        <charset val="0"/>
      </rPr>
      <t>2412</t>
    </r>
    <r>
      <rPr>
        <sz val="10"/>
        <rFont val="仿宋"/>
        <charset val="134"/>
      </rPr>
      <t>万元、</t>
    </r>
    <r>
      <rPr>
        <sz val="10"/>
        <rFont val="Times New Roman"/>
        <charset val="0"/>
      </rPr>
      <t>2120399-</t>
    </r>
    <r>
      <rPr>
        <sz val="10"/>
        <rFont val="仿宋"/>
        <charset val="134"/>
      </rPr>
      <t>其他城乡社区公共设施支出</t>
    </r>
    <r>
      <rPr>
        <sz val="10"/>
        <rFont val="Times New Roman"/>
        <charset val="0"/>
      </rPr>
      <t>450</t>
    </r>
    <r>
      <rPr>
        <sz val="10"/>
        <rFont val="仿宋"/>
        <charset val="134"/>
      </rPr>
      <t>万元、</t>
    </r>
    <r>
      <rPr>
        <sz val="10"/>
        <rFont val="Times New Roman"/>
        <charset val="0"/>
      </rPr>
      <t>2120501-</t>
    </r>
    <r>
      <rPr>
        <sz val="10"/>
        <rFont val="仿宋"/>
        <charset val="134"/>
      </rPr>
      <t>城乡社区环境卫生</t>
    </r>
    <r>
      <rPr>
        <sz val="10"/>
        <rFont val="Times New Roman"/>
        <charset val="0"/>
      </rPr>
      <t>160</t>
    </r>
    <r>
      <rPr>
        <sz val="10"/>
        <rFont val="仿宋"/>
        <charset val="134"/>
      </rPr>
      <t>万元。</t>
    </r>
  </si>
  <si>
    <t>附表三</t>
  </si>
  <si>
    <t>2025年一般公共预算支出经济分类调整预算情况表</t>
  </si>
  <si>
    <r>
      <rPr>
        <b/>
        <sz val="12"/>
        <color indexed="8"/>
        <rFont val="仿宋"/>
        <charset val="134"/>
      </rPr>
      <t>项</t>
    </r>
    <r>
      <rPr>
        <b/>
        <sz val="12"/>
        <color indexed="8"/>
        <rFont val="Times New Roman"/>
        <charset val="0"/>
      </rPr>
      <t xml:space="preserve">     </t>
    </r>
    <r>
      <rPr>
        <b/>
        <sz val="12"/>
        <color indexed="8"/>
        <rFont val="仿宋"/>
        <charset val="134"/>
      </rPr>
      <t>目</t>
    </r>
  </si>
  <si>
    <r>
      <rPr>
        <b/>
        <sz val="12"/>
        <rFont val="仿宋"/>
        <charset val="134"/>
      </rPr>
      <t>年初</t>
    </r>
    <r>
      <rPr>
        <b/>
        <sz val="12"/>
        <rFont val="Times New Roman"/>
        <charset val="0"/>
      </rPr>
      <t xml:space="preserve">
</t>
    </r>
    <r>
      <rPr>
        <b/>
        <sz val="12"/>
        <rFont val="仿宋"/>
        <charset val="134"/>
      </rPr>
      <t>预算数</t>
    </r>
  </si>
  <si>
    <r>
      <rPr>
        <b/>
        <sz val="12"/>
        <rFont val="仿宋"/>
        <charset val="134"/>
      </rPr>
      <t>调整</t>
    </r>
    <r>
      <rPr>
        <b/>
        <sz val="12"/>
        <rFont val="Times New Roman"/>
        <charset val="0"/>
      </rPr>
      <t xml:space="preserve">
</t>
    </r>
    <r>
      <rPr>
        <b/>
        <sz val="12"/>
        <rFont val="仿宋"/>
        <charset val="134"/>
      </rPr>
      <t>预算数</t>
    </r>
  </si>
  <si>
    <r>
      <rPr>
        <b/>
        <sz val="12"/>
        <rFont val="仿宋"/>
        <charset val="134"/>
      </rPr>
      <t>比年初预</t>
    </r>
    <r>
      <rPr>
        <b/>
        <sz val="12"/>
        <rFont val="Times New Roman"/>
        <charset val="0"/>
      </rPr>
      <t xml:space="preserve">
</t>
    </r>
    <r>
      <rPr>
        <b/>
        <sz val="12"/>
        <rFont val="仿宋"/>
        <charset val="134"/>
      </rPr>
      <t>算数增减</t>
    </r>
  </si>
  <si>
    <r>
      <rPr>
        <b/>
        <sz val="12"/>
        <color indexed="8"/>
        <rFont val="仿宋"/>
        <charset val="134"/>
      </rPr>
      <t>备注</t>
    </r>
  </si>
  <si>
    <t>合     计</t>
  </si>
  <si>
    <t>一、机关工资福利支出</t>
  </si>
  <si>
    <r>
      <rPr>
        <b/>
        <sz val="12"/>
        <color indexed="8"/>
        <rFont val="Times New Roman"/>
        <charset val="0"/>
      </rPr>
      <t xml:space="preserve">    </t>
    </r>
    <r>
      <rPr>
        <sz val="12"/>
        <rFont val="仿宋"/>
        <charset val="134"/>
      </rPr>
      <t>工资奖金津补贴</t>
    </r>
  </si>
  <si>
    <r>
      <rPr>
        <b/>
        <sz val="12"/>
        <color indexed="8"/>
        <rFont val="Times New Roman"/>
        <charset val="0"/>
      </rPr>
      <t xml:space="preserve">    </t>
    </r>
    <r>
      <rPr>
        <sz val="12"/>
        <rFont val="仿宋"/>
        <charset val="134"/>
      </rPr>
      <t>社会保障缴费</t>
    </r>
  </si>
  <si>
    <r>
      <rPr>
        <b/>
        <sz val="12"/>
        <color indexed="8"/>
        <rFont val="Times New Roman"/>
        <charset val="0"/>
      </rPr>
      <t xml:space="preserve">    </t>
    </r>
    <r>
      <rPr>
        <sz val="12"/>
        <rFont val="仿宋"/>
        <charset val="134"/>
      </rPr>
      <t>住房公积金</t>
    </r>
  </si>
  <si>
    <r>
      <rPr>
        <b/>
        <sz val="12"/>
        <color indexed="8"/>
        <rFont val="Times New Roman"/>
        <charset val="0"/>
      </rPr>
      <t xml:space="preserve">    </t>
    </r>
    <r>
      <rPr>
        <sz val="12"/>
        <rFont val="仿宋"/>
        <charset val="134"/>
      </rPr>
      <t>其他工资福利支出</t>
    </r>
  </si>
  <si>
    <t>二、机关商品和服务支出</t>
  </si>
  <si>
    <r>
      <rPr>
        <b/>
        <sz val="12"/>
        <color indexed="8"/>
        <rFont val="Times New Roman"/>
        <charset val="0"/>
      </rPr>
      <t xml:space="preserve">    </t>
    </r>
    <r>
      <rPr>
        <sz val="12"/>
        <rFont val="仿宋"/>
        <charset val="134"/>
      </rPr>
      <t>办公经费</t>
    </r>
  </si>
  <si>
    <r>
      <rPr>
        <b/>
        <sz val="12"/>
        <color indexed="8"/>
        <rFont val="Times New Roman"/>
        <charset val="0"/>
      </rPr>
      <t xml:space="preserve">    </t>
    </r>
    <r>
      <rPr>
        <sz val="12"/>
        <rFont val="仿宋"/>
        <charset val="134"/>
      </rPr>
      <t>会议费</t>
    </r>
  </si>
  <si>
    <r>
      <rPr>
        <b/>
        <sz val="12"/>
        <color indexed="8"/>
        <rFont val="Times New Roman"/>
        <charset val="0"/>
      </rPr>
      <t xml:space="preserve">    </t>
    </r>
    <r>
      <rPr>
        <sz val="12"/>
        <rFont val="仿宋"/>
        <charset val="134"/>
      </rPr>
      <t>培训费</t>
    </r>
  </si>
  <si>
    <r>
      <rPr>
        <b/>
        <sz val="12"/>
        <color indexed="8"/>
        <rFont val="Times New Roman"/>
        <charset val="0"/>
      </rPr>
      <t xml:space="preserve">    </t>
    </r>
    <r>
      <rPr>
        <sz val="12"/>
        <rFont val="仿宋"/>
        <charset val="134"/>
      </rPr>
      <t>专用材料购置费</t>
    </r>
  </si>
  <si>
    <r>
      <rPr>
        <b/>
        <sz val="12"/>
        <color indexed="8"/>
        <rFont val="Times New Roman"/>
        <charset val="0"/>
      </rPr>
      <t xml:space="preserve">    </t>
    </r>
    <r>
      <rPr>
        <sz val="12"/>
        <rFont val="仿宋"/>
        <charset val="134"/>
      </rPr>
      <t>委托业务费</t>
    </r>
  </si>
  <si>
    <r>
      <rPr>
        <b/>
        <sz val="12"/>
        <color indexed="8"/>
        <rFont val="Times New Roman"/>
        <charset val="0"/>
      </rPr>
      <t xml:space="preserve">    </t>
    </r>
    <r>
      <rPr>
        <sz val="12"/>
        <rFont val="仿宋"/>
        <charset val="134"/>
      </rPr>
      <t>公务接待费</t>
    </r>
  </si>
  <si>
    <r>
      <rPr>
        <b/>
        <sz val="12"/>
        <color indexed="8"/>
        <rFont val="Times New Roman"/>
        <charset val="0"/>
      </rPr>
      <t xml:space="preserve">    </t>
    </r>
    <r>
      <rPr>
        <sz val="12"/>
        <rFont val="仿宋"/>
        <charset val="134"/>
      </rPr>
      <t>因公出国（境）费用</t>
    </r>
  </si>
  <si>
    <r>
      <rPr>
        <b/>
        <sz val="12"/>
        <color indexed="8"/>
        <rFont val="Times New Roman"/>
        <charset val="0"/>
      </rPr>
      <t xml:space="preserve">    </t>
    </r>
    <r>
      <rPr>
        <sz val="12"/>
        <rFont val="仿宋"/>
        <charset val="134"/>
      </rPr>
      <t>公务用车运行维护费</t>
    </r>
  </si>
  <si>
    <r>
      <rPr>
        <b/>
        <sz val="12"/>
        <color indexed="8"/>
        <rFont val="Times New Roman"/>
        <charset val="0"/>
      </rPr>
      <t xml:space="preserve">    </t>
    </r>
    <r>
      <rPr>
        <sz val="12"/>
        <rFont val="仿宋"/>
        <charset val="134"/>
      </rPr>
      <t>维修（护）费</t>
    </r>
  </si>
  <si>
    <r>
      <rPr>
        <b/>
        <sz val="12"/>
        <color indexed="8"/>
        <rFont val="Times New Roman"/>
        <charset val="0"/>
      </rPr>
      <t xml:space="preserve">    </t>
    </r>
    <r>
      <rPr>
        <sz val="12"/>
        <rFont val="仿宋"/>
        <charset val="134"/>
      </rPr>
      <t>其他商品和服务支出</t>
    </r>
  </si>
  <si>
    <t>三、机关资本性支出（一）</t>
  </si>
  <si>
    <r>
      <rPr>
        <b/>
        <sz val="12"/>
        <color indexed="8"/>
        <rFont val="Times New Roman"/>
        <charset val="0"/>
      </rPr>
      <t xml:space="preserve">    </t>
    </r>
    <r>
      <rPr>
        <sz val="12"/>
        <rFont val="仿宋"/>
        <charset val="134"/>
      </rPr>
      <t>房屋建筑物购建</t>
    </r>
  </si>
  <si>
    <r>
      <rPr>
        <b/>
        <sz val="12"/>
        <color indexed="8"/>
        <rFont val="Times New Roman"/>
        <charset val="0"/>
      </rPr>
      <t xml:space="preserve">    </t>
    </r>
    <r>
      <rPr>
        <sz val="12"/>
        <rFont val="仿宋"/>
        <charset val="134"/>
      </rPr>
      <t>基础设施建设</t>
    </r>
  </si>
  <si>
    <r>
      <rPr>
        <b/>
        <sz val="12"/>
        <color indexed="8"/>
        <rFont val="Times New Roman"/>
        <charset val="0"/>
      </rPr>
      <t xml:space="preserve">    </t>
    </r>
    <r>
      <rPr>
        <sz val="12"/>
        <rFont val="仿宋"/>
        <charset val="134"/>
      </rPr>
      <t>公务用车购置</t>
    </r>
  </si>
  <si>
    <r>
      <rPr>
        <b/>
        <sz val="12"/>
        <color indexed="8"/>
        <rFont val="Times New Roman"/>
        <charset val="0"/>
      </rPr>
      <t xml:space="preserve">    </t>
    </r>
    <r>
      <rPr>
        <sz val="12"/>
        <rFont val="仿宋"/>
        <charset val="134"/>
      </rPr>
      <t>土地征迁补偿和安置支出</t>
    </r>
  </si>
  <si>
    <r>
      <rPr>
        <b/>
        <sz val="12"/>
        <color indexed="8"/>
        <rFont val="Times New Roman"/>
        <charset val="0"/>
      </rPr>
      <t xml:space="preserve">    </t>
    </r>
    <r>
      <rPr>
        <sz val="12"/>
        <rFont val="仿宋"/>
        <charset val="134"/>
      </rPr>
      <t>设备购置</t>
    </r>
  </si>
  <si>
    <r>
      <rPr>
        <b/>
        <sz val="12"/>
        <color indexed="8"/>
        <rFont val="Times New Roman"/>
        <charset val="0"/>
      </rPr>
      <t xml:space="preserve">    </t>
    </r>
    <r>
      <rPr>
        <sz val="12"/>
        <rFont val="仿宋"/>
        <charset val="134"/>
      </rPr>
      <t>大型修缮</t>
    </r>
  </si>
  <si>
    <r>
      <rPr>
        <b/>
        <sz val="12"/>
        <color indexed="8"/>
        <rFont val="Times New Roman"/>
        <charset val="0"/>
      </rPr>
      <t xml:space="preserve">    </t>
    </r>
    <r>
      <rPr>
        <sz val="12"/>
        <rFont val="仿宋"/>
        <charset val="134"/>
      </rPr>
      <t>其他资本性支出</t>
    </r>
  </si>
  <si>
    <t>四、机关资本性支出（二）</t>
  </si>
  <si>
    <t>五、对事业单位经常性补助</t>
  </si>
  <si>
    <r>
      <rPr>
        <b/>
        <sz val="12"/>
        <color indexed="8"/>
        <rFont val="Times New Roman"/>
        <charset val="0"/>
      </rPr>
      <t xml:space="preserve">    </t>
    </r>
    <r>
      <rPr>
        <sz val="12"/>
        <rFont val="仿宋"/>
        <charset val="134"/>
      </rPr>
      <t>工资福利支出</t>
    </r>
  </si>
  <si>
    <r>
      <rPr>
        <b/>
        <sz val="12"/>
        <color indexed="8"/>
        <rFont val="Times New Roman"/>
        <charset val="0"/>
      </rPr>
      <t xml:space="preserve">    </t>
    </r>
    <r>
      <rPr>
        <sz val="12"/>
        <rFont val="仿宋"/>
        <charset val="134"/>
      </rPr>
      <t>商品和服务支出</t>
    </r>
  </si>
  <si>
    <r>
      <rPr>
        <b/>
        <sz val="12"/>
        <color indexed="8"/>
        <rFont val="Times New Roman"/>
        <charset val="0"/>
      </rPr>
      <t xml:space="preserve">    </t>
    </r>
    <r>
      <rPr>
        <sz val="12"/>
        <rFont val="仿宋"/>
        <charset val="134"/>
      </rPr>
      <t>其他对事业单位补助</t>
    </r>
  </si>
  <si>
    <t>六、对事业单位资本性补助</t>
  </si>
  <si>
    <r>
      <rPr>
        <b/>
        <sz val="12"/>
        <color indexed="8"/>
        <rFont val="Times New Roman"/>
        <charset val="0"/>
      </rPr>
      <t xml:space="preserve">    </t>
    </r>
    <r>
      <rPr>
        <sz val="12"/>
        <rFont val="仿宋"/>
        <charset val="134"/>
      </rPr>
      <t>资本性支出</t>
    </r>
  </si>
  <si>
    <r>
      <rPr>
        <b/>
        <sz val="12"/>
        <color indexed="8"/>
        <rFont val="Times New Roman"/>
        <charset val="0"/>
      </rPr>
      <t xml:space="preserve">    </t>
    </r>
    <r>
      <rPr>
        <sz val="12"/>
        <rFont val="仿宋"/>
        <charset val="134"/>
      </rPr>
      <t>资本性支出（基本建设）</t>
    </r>
  </si>
  <si>
    <t>七、对企业补助</t>
  </si>
  <si>
    <r>
      <rPr>
        <b/>
        <sz val="12"/>
        <color indexed="8"/>
        <rFont val="Times New Roman"/>
        <charset val="0"/>
      </rPr>
      <t xml:space="preserve">    </t>
    </r>
    <r>
      <rPr>
        <sz val="12"/>
        <rFont val="仿宋"/>
        <charset val="134"/>
      </rPr>
      <t>费用补贴</t>
    </r>
  </si>
  <si>
    <r>
      <rPr>
        <b/>
        <sz val="12"/>
        <color indexed="8"/>
        <rFont val="Times New Roman"/>
        <charset val="0"/>
      </rPr>
      <t xml:space="preserve">    </t>
    </r>
    <r>
      <rPr>
        <sz val="12"/>
        <rFont val="仿宋"/>
        <charset val="134"/>
      </rPr>
      <t>利息补贴</t>
    </r>
  </si>
  <si>
    <r>
      <rPr>
        <b/>
        <sz val="12"/>
        <color indexed="8"/>
        <rFont val="Times New Roman"/>
        <charset val="0"/>
      </rPr>
      <t xml:space="preserve">    </t>
    </r>
    <r>
      <rPr>
        <sz val="12"/>
        <rFont val="仿宋"/>
        <charset val="134"/>
      </rPr>
      <t>其他对企业补助</t>
    </r>
  </si>
  <si>
    <t>八、对企业资本性支出</t>
  </si>
  <si>
    <r>
      <rPr>
        <b/>
        <sz val="12"/>
        <color indexed="8"/>
        <rFont val="Times New Roman"/>
        <charset val="0"/>
      </rPr>
      <t xml:space="preserve">    </t>
    </r>
    <r>
      <rPr>
        <sz val="12"/>
        <rFont val="仿宋"/>
        <charset val="134"/>
      </rPr>
      <t>资本金注入（一）</t>
    </r>
  </si>
  <si>
    <r>
      <rPr>
        <b/>
        <sz val="12"/>
        <color indexed="8"/>
        <rFont val="Times New Roman"/>
        <charset val="0"/>
      </rPr>
      <t xml:space="preserve">    </t>
    </r>
    <r>
      <rPr>
        <sz val="12"/>
        <rFont val="仿宋"/>
        <charset val="134"/>
      </rPr>
      <t>资本金注入（二）</t>
    </r>
  </si>
  <si>
    <r>
      <rPr>
        <b/>
        <sz val="12"/>
        <color indexed="8"/>
        <rFont val="Times New Roman"/>
        <charset val="0"/>
      </rPr>
      <t xml:space="preserve">    </t>
    </r>
    <r>
      <rPr>
        <sz val="12"/>
        <rFont val="仿宋"/>
        <charset val="134"/>
      </rPr>
      <t>政府投资基金股权投资</t>
    </r>
  </si>
  <si>
    <r>
      <rPr>
        <b/>
        <sz val="12"/>
        <color indexed="8"/>
        <rFont val="Times New Roman"/>
        <charset val="0"/>
      </rPr>
      <t xml:space="preserve">    </t>
    </r>
    <r>
      <rPr>
        <sz val="12"/>
        <rFont val="仿宋"/>
        <charset val="134"/>
      </rPr>
      <t>其他对企业资本性支出</t>
    </r>
  </si>
  <si>
    <t>九、对个人和家庭的补助</t>
  </si>
  <si>
    <r>
      <rPr>
        <b/>
        <sz val="12"/>
        <color indexed="8"/>
        <rFont val="Times New Roman"/>
        <charset val="0"/>
      </rPr>
      <t xml:space="preserve">    </t>
    </r>
    <r>
      <rPr>
        <sz val="12"/>
        <rFont val="仿宋"/>
        <charset val="134"/>
      </rPr>
      <t>社会福利和救助</t>
    </r>
  </si>
  <si>
    <r>
      <rPr>
        <b/>
        <sz val="12"/>
        <color indexed="8"/>
        <rFont val="Times New Roman"/>
        <charset val="0"/>
      </rPr>
      <t xml:space="preserve">    </t>
    </r>
    <r>
      <rPr>
        <sz val="12"/>
        <rFont val="仿宋"/>
        <charset val="134"/>
      </rPr>
      <t>助学金</t>
    </r>
  </si>
  <si>
    <r>
      <rPr>
        <b/>
        <sz val="12"/>
        <color indexed="8"/>
        <rFont val="Times New Roman"/>
        <charset val="0"/>
      </rPr>
      <t xml:space="preserve">    </t>
    </r>
    <r>
      <rPr>
        <sz val="12"/>
        <rFont val="仿宋"/>
        <charset val="134"/>
      </rPr>
      <t>个人农业生产补贴</t>
    </r>
  </si>
  <si>
    <r>
      <rPr>
        <b/>
        <sz val="12"/>
        <color indexed="8"/>
        <rFont val="Times New Roman"/>
        <charset val="0"/>
      </rPr>
      <t xml:space="preserve">    </t>
    </r>
    <r>
      <rPr>
        <sz val="12"/>
        <rFont val="仿宋"/>
        <charset val="134"/>
      </rPr>
      <t>离退休费</t>
    </r>
  </si>
  <si>
    <r>
      <rPr>
        <b/>
        <sz val="12"/>
        <color indexed="8"/>
        <rFont val="Times New Roman"/>
        <charset val="0"/>
      </rPr>
      <t xml:space="preserve">    </t>
    </r>
    <r>
      <rPr>
        <sz val="12"/>
        <rFont val="仿宋"/>
        <charset val="134"/>
      </rPr>
      <t>其他对个人和家庭的补助</t>
    </r>
  </si>
  <si>
    <t>十、对社会保障基金补助</t>
  </si>
  <si>
    <r>
      <rPr>
        <b/>
        <sz val="12"/>
        <color indexed="8"/>
        <rFont val="Times New Roman"/>
        <charset val="0"/>
      </rPr>
      <t xml:space="preserve">    </t>
    </r>
    <r>
      <rPr>
        <sz val="12"/>
        <rFont val="仿宋"/>
        <charset val="134"/>
      </rPr>
      <t>对社会保险基金补助</t>
    </r>
  </si>
  <si>
    <r>
      <rPr>
        <b/>
        <sz val="12"/>
        <color indexed="8"/>
        <rFont val="Times New Roman"/>
        <charset val="0"/>
      </rPr>
      <t xml:space="preserve">    </t>
    </r>
    <r>
      <rPr>
        <sz val="12"/>
        <rFont val="仿宋"/>
        <charset val="134"/>
      </rPr>
      <t>补充全国社会保障基金</t>
    </r>
  </si>
  <si>
    <r>
      <rPr>
        <b/>
        <sz val="12"/>
        <color indexed="8"/>
        <rFont val="Times New Roman"/>
        <charset val="0"/>
      </rPr>
      <t xml:space="preserve">    </t>
    </r>
    <r>
      <rPr>
        <sz val="12"/>
        <rFont val="仿宋"/>
        <charset val="134"/>
      </rPr>
      <t>对机关事业单位职业年金的补助</t>
    </r>
  </si>
  <si>
    <t>十一、债务利息及费用支出</t>
  </si>
  <si>
    <r>
      <rPr>
        <b/>
        <sz val="12"/>
        <color indexed="8"/>
        <rFont val="Times New Roman"/>
        <charset val="0"/>
      </rPr>
      <t xml:space="preserve">    </t>
    </r>
    <r>
      <rPr>
        <sz val="12"/>
        <rFont val="仿宋"/>
        <charset val="134"/>
      </rPr>
      <t>国内债务付息</t>
    </r>
  </si>
  <si>
    <r>
      <rPr>
        <b/>
        <sz val="12"/>
        <color indexed="8"/>
        <rFont val="Times New Roman"/>
        <charset val="0"/>
      </rPr>
      <t xml:space="preserve">    </t>
    </r>
    <r>
      <rPr>
        <sz val="12"/>
        <rFont val="仿宋"/>
        <charset val="134"/>
      </rPr>
      <t>国外债务付息</t>
    </r>
  </si>
  <si>
    <r>
      <rPr>
        <b/>
        <sz val="12"/>
        <color indexed="8"/>
        <rFont val="Times New Roman"/>
        <charset val="0"/>
      </rPr>
      <t xml:space="preserve">    </t>
    </r>
    <r>
      <rPr>
        <sz val="12"/>
        <rFont val="仿宋"/>
        <charset val="134"/>
      </rPr>
      <t>国内债务发行费用</t>
    </r>
  </si>
  <si>
    <r>
      <rPr>
        <b/>
        <sz val="12"/>
        <color indexed="8"/>
        <rFont val="Times New Roman"/>
        <charset val="0"/>
      </rPr>
      <t xml:space="preserve">    </t>
    </r>
    <r>
      <rPr>
        <sz val="12"/>
        <rFont val="仿宋"/>
        <charset val="134"/>
      </rPr>
      <t>国外债务发行费用</t>
    </r>
  </si>
  <si>
    <t>十二、债务还本支出</t>
  </si>
  <si>
    <r>
      <rPr>
        <b/>
        <sz val="12"/>
        <color indexed="8"/>
        <rFont val="Times New Roman"/>
        <charset val="0"/>
      </rPr>
      <t xml:space="preserve">    </t>
    </r>
    <r>
      <rPr>
        <sz val="12"/>
        <rFont val="仿宋"/>
        <charset val="134"/>
      </rPr>
      <t>国内债务还本</t>
    </r>
  </si>
  <si>
    <r>
      <rPr>
        <b/>
        <sz val="12"/>
        <color indexed="8"/>
        <rFont val="Times New Roman"/>
        <charset val="0"/>
      </rPr>
      <t xml:space="preserve">    </t>
    </r>
    <r>
      <rPr>
        <sz val="12"/>
        <rFont val="仿宋"/>
        <charset val="134"/>
      </rPr>
      <t>国外债务还本</t>
    </r>
  </si>
  <si>
    <t>十三、转移性支出</t>
  </si>
  <si>
    <r>
      <rPr>
        <b/>
        <sz val="12"/>
        <color indexed="8"/>
        <rFont val="Times New Roman"/>
        <charset val="0"/>
      </rPr>
      <t xml:space="preserve">    </t>
    </r>
    <r>
      <rPr>
        <sz val="12"/>
        <rFont val="仿宋"/>
        <charset val="134"/>
      </rPr>
      <t>上下级政府间转移性支出</t>
    </r>
  </si>
  <si>
    <r>
      <rPr>
        <b/>
        <sz val="12"/>
        <color indexed="8"/>
        <rFont val="Times New Roman"/>
        <charset val="0"/>
      </rPr>
      <t xml:space="preserve">    </t>
    </r>
    <r>
      <rPr>
        <sz val="12"/>
        <rFont val="仿宋"/>
        <charset val="134"/>
      </rPr>
      <t>援助其他地区支出</t>
    </r>
  </si>
  <si>
    <r>
      <rPr>
        <b/>
        <sz val="12"/>
        <color indexed="8"/>
        <rFont val="Times New Roman"/>
        <charset val="0"/>
      </rPr>
      <t xml:space="preserve">    </t>
    </r>
    <r>
      <rPr>
        <sz val="12"/>
        <rFont val="仿宋"/>
        <charset val="134"/>
      </rPr>
      <t>债务转贷</t>
    </r>
  </si>
  <si>
    <r>
      <rPr>
        <b/>
        <sz val="12"/>
        <color indexed="8"/>
        <rFont val="Times New Roman"/>
        <charset val="0"/>
      </rPr>
      <t xml:space="preserve">    </t>
    </r>
    <r>
      <rPr>
        <sz val="12"/>
        <rFont val="仿宋"/>
        <charset val="134"/>
      </rPr>
      <t>调出资金</t>
    </r>
  </si>
  <si>
    <r>
      <rPr>
        <b/>
        <sz val="12"/>
        <color indexed="8"/>
        <rFont val="Times New Roman"/>
        <charset val="0"/>
      </rPr>
      <t xml:space="preserve">    </t>
    </r>
    <r>
      <rPr>
        <sz val="12"/>
        <rFont val="仿宋"/>
        <charset val="134"/>
      </rPr>
      <t>安排预算稳定调节基金</t>
    </r>
  </si>
  <si>
    <r>
      <rPr>
        <b/>
        <sz val="12"/>
        <color indexed="8"/>
        <rFont val="Times New Roman"/>
        <charset val="0"/>
      </rPr>
      <t xml:space="preserve">    </t>
    </r>
    <r>
      <rPr>
        <sz val="12"/>
        <rFont val="仿宋"/>
        <charset val="134"/>
      </rPr>
      <t>补充预算周转金</t>
    </r>
  </si>
  <si>
    <t>十四、预备费及预留</t>
  </si>
  <si>
    <r>
      <rPr>
        <b/>
        <sz val="12"/>
        <color indexed="8"/>
        <rFont val="Times New Roman"/>
        <charset val="0"/>
      </rPr>
      <t xml:space="preserve">    </t>
    </r>
    <r>
      <rPr>
        <sz val="12"/>
        <rFont val="仿宋"/>
        <charset val="134"/>
      </rPr>
      <t>预备费</t>
    </r>
  </si>
  <si>
    <r>
      <rPr>
        <b/>
        <sz val="12"/>
        <color indexed="8"/>
        <rFont val="Times New Roman"/>
        <charset val="0"/>
      </rPr>
      <t xml:space="preserve">    </t>
    </r>
    <r>
      <rPr>
        <sz val="12"/>
        <rFont val="仿宋"/>
        <charset val="134"/>
      </rPr>
      <t>预留</t>
    </r>
  </si>
  <si>
    <t>十五、其他支出</t>
  </si>
  <si>
    <r>
      <rPr>
        <sz val="12"/>
        <rFont val="Times New Roman"/>
        <charset val="0"/>
      </rPr>
      <t xml:space="preserve">    </t>
    </r>
    <r>
      <rPr>
        <sz val="12"/>
        <rFont val="仿宋"/>
        <charset val="134"/>
      </rPr>
      <t>国家赔偿费用支出</t>
    </r>
  </si>
  <si>
    <r>
      <rPr>
        <sz val="12"/>
        <rFont val="Times New Roman"/>
        <charset val="0"/>
      </rPr>
      <t xml:space="preserve">    </t>
    </r>
    <r>
      <rPr>
        <sz val="12"/>
        <rFont val="仿宋"/>
        <charset val="134"/>
      </rPr>
      <t>对民间非营利组织和群众性自治组织补贴</t>
    </r>
  </si>
  <si>
    <r>
      <rPr>
        <sz val="12"/>
        <rFont val="Times New Roman"/>
        <charset val="0"/>
      </rPr>
      <t xml:space="preserve">    </t>
    </r>
    <r>
      <rPr>
        <sz val="12"/>
        <rFont val="仿宋"/>
        <charset val="134"/>
      </rPr>
      <t>经常性赠与</t>
    </r>
  </si>
  <si>
    <r>
      <rPr>
        <sz val="12"/>
        <rFont val="Times New Roman"/>
        <charset val="0"/>
      </rPr>
      <t xml:space="preserve">    </t>
    </r>
    <r>
      <rPr>
        <sz val="12"/>
        <rFont val="仿宋"/>
        <charset val="134"/>
      </rPr>
      <t>资本性赠与</t>
    </r>
  </si>
  <si>
    <r>
      <rPr>
        <sz val="12"/>
        <rFont val="Times New Roman"/>
        <charset val="0"/>
      </rPr>
      <t xml:space="preserve">    </t>
    </r>
    <r>
      <rPr>
        <sz val="12"/>
        <rFont val="仿宋"/>
        <charset val="134"/>
      </rPr>
      <t>其他支出</t>
    </r>
  </si>
  <si>
    <t>附表四</t>
  </si>
  <si>
    <t>2025年“三保”支出调整预算安排情况表</t>
  </si>
  <si>
    <r>
      <rPr>
        <sz val="12"/>
        <rFont val="仿宋"/>
        <charset val="134"/>
      </rPr>
      <t>单位：万元</t>
    </r>
  </si>
  <si>
    <t>序号</t>
  </si>
  <si>
    <r>
      <rPr>
        <sz val="12"/>
        <rFont val="仿宋"/>
        <charset val="134"/>
      </rPr>
      <t>项目名称</t>
    </r>
  </si>
  <si>
    <r>
      <rPr>
        <sz val="12"/>
        <rFont val="仿宋"/>
        <charset val="134"/>
      </rPr>
      <t>保障对象
数量</t>
    </r>
  </si>
  <si>
    <r>
      <rPr>
        <sz val="12"/>
        <rFont val="仿宋"/>
        <charset val="134"/>
      </rPr>
      <t>保障标准</t>
    </r>
  </si>
  <si>
    <r>
      <rPr>
        <sz val="12"/>
        <rFont val="仿宋"/>
        <charset val="134"/>
      </rPr>
      <t>需求数</t>
    </r>
  </si>
  <si>
    <r>
      <rPr>
        <sz val="12"/>
        <rFont val="仿宋"/>
        <charset val="134"/>
      </rPr>
      <t>预算数</t>
    </r>
  </si>
  <si>
    <r>
      <rPr>
        <sz val="12"/>
        <rFont val="仿宋"/>
        <charset val="134"/>
      </rPr>
      <t>调整</t>
    </r>
    <r>
      <rPr>
        <sz val="12"/>
        <rFont val="Times New Roman"/>
        <charset val="0"/>
      </rPr>
      <t xml:space="preserve">
</t>
    </r>
    <r>
      <rPr>
        <sz val="12"/>
        <rFont val="仿宋"/>
        <charset val="134"/>
      </rPr>
      <t>预算数</t>
    </r>
  </si>
  <si>
    <r>
      <rPr>
        <sz val="12"/>
        <rFont val="仿宋"/>
        <charset val="134"/>
      </rPr>
      <t>比年初预</t>
    </r>
    <r>
      <rPr>
        <sz val="12"/>
        <rFont val="Times New Roman"/>
        <charset val="0"/>
      </rPr>
      <t xml:space="preserve">
</t>
    </r>
    <r>
      <rPr>
        <sz val="12"/>
        <rFont val="仿宋"/>
        <charset val="134"/>
      </rPr>
      <t>算数增减</t>
    </r>
  </si>
  <si>
    <r>
      <rPr>
        <sz val="12"/>
        <color indexed="8"/>
        <rFont val="仿宋"/>
        <charset val="134"/>
      </rPr>
      <t>项目代码</t>
    </r>
  </si>
  <si>
    <r>
      <rPr>
        <sz val="12"/>
        <rFont val="仿宋"/>
        <charset val="134"/>
      </rPr>
      <t>国家标准</t>
    </r>
  </si>
  <si>
    <r>
      <rPr>
        <sz val="12"/>
        <rFont val="仿宋"/>
        <charset val="134"/>
      </rPr>
      <t>省级标准</t>
    </r>
  </si>
  <si>
    <r>
      <rPr>
        <sz val="12"/>
        <rFont val="仿宋"/>
        <charset val="134"/>
      </rPr>
      <t>地方标准</t>
    </r>
  </si>
  <si>
    <t>国家标准
需求</t>
  </si>
  <si>
    <t>省级标准
需求</t>
  </si>
  <si>
    <t>地方标准
需求</t>
  </si>
  <si>
    <r>
      <rPr>
        <sz val="12"/>
        <color indexed="8"/>
        <rFont val="黑体"/>
        <charset val="134"/>
      </rPr>
      <t>合计</t>
    </r>
  </si>
  <si>
    <r>
      <rPr>
        <sz val="12"/>
        <color indexed="8"/>
        <rFont val="黑体"/>
        <charset val="134"/>
      </rPr>
      <t>三保支出合计</t>
    </r>
  </si>
  <si>
    <r>
      <rPr>
        <sz val="12"/>
        <rFont val="黑体"/>
        <charset val="134"/>
      </rPr>
      <t>保工资</t>
    </r>
  </si>
  <si>
    <t>003001</t>
  </si>
  <si>
    <r>
      <rPr>
        <sz val="12"/>
        <color indexed="8"/>
        <rFont val="Times New Roman"/>
        <charset val="0"/>
      </rPr>
      <t xml:space="preserve">    </t>
    </r>
    <r>
      <rPr>
        <sz val="12"/>
        <color indexed="8"/>
        <rFont val="楷体"/>
        <charset val="134"/>
      </rPr>
      <t>在职人员基本工资</t>
    </r>
  </si>
  <si>
    <t>003001001</t>
  </si>
  <si>
    <r>
      <rPr>
        <sz val="12"/>
        <color indexed="8"/>
        <rFont val="Times New Roman"/>
        <charset val="0"/>
      </rPr>
      <t xml:space="preserve">        </t>
    </r>
    <r>
      <rPr>
        <sz val="12"/>
        <color indexed="8"/>
        <rFont val="仿宋"/>
        <charset val="134"/>
      </rPr>
      <t>公检法司部门</t>
    </r>
  </si>
  <si>
    <t>003001001001</t>
  </si>
  <si>
    <r>
      <rPr>
        <sz val="12"/>
        <color indexed="8"/>
        <rFont val="Times New Roman"/>
        <charset val="0"/>
      </rPr>
      <t xml:space="preserve">        </t>
    </r>
    <r>
      <rPr>
        <sz val="12"/>
        <color indexed="8"/>
        <rFont val="仿宋"/>
        <charset val="134"/>
      </rPr>
      <t>其他行政单位</t>
    </r>
  </si>
  <si>
    <t>003001001002</t>
  </si>
  <si>
    <r>
      <rPr>
        <sz val="12"/>
        <color indexed="8"/>
        <rFont val="Times New Roman"/>
        <charset val="0"/>
      </rPr>
      <t xml:space="preserve">        </t>
    </r>
    <r>
      <rPr>
        <sz val="12"/>
        <color indexed="8"/>
        <rFont val="仿宋"/>
        <charset val="134"/>
      </rPr>
      <t>事业单位</t>
    </r>
  </si>
  <si>
    <t>003001001003</t>
  </si>
  <si>
    <r>
      <rPr>
        <sz val="12"/>
        <color indexed="8"/>
        <rFont val="Times New Roman"/>
        <charset val="0"/>
      </rPr>
      <t xml:space="preserve">    </t>
    </r>
    <r>
      <rPr>
        <sz val="12"/>
        <color indexed="8"/>
        <rFont val="楷体"/>
        <charset val="134"/>
      </rPr>
      <t>公务员年终一次性奖金</t>
    </r>
  </si>
  <si>
    <t>003001002</t>
  </si>
  <si>
    <r>
      <rPr>
        <sz val="12"/>
        <color indexed="8"/>
        <rFont val="Times New Roman"/>
        <charset val="0"/>
      </rPr>
      <t xml:space="preserve">    </t>
    </r>
    <r>
      <rPr>
        <sz val="12"/>
        <color indexed="8"/>
        <rFont val="楷体"/>
        <charset val="134"/>
      </rPr>
      <t>公务员规范津贴补贴</t>
    </r>
  </si>
  <si>
    <t>003001003</t>
  </si>
  <si>
    <r>
      <rPr>
        <sz val="12"/>
        <color indexed="8"/>
        <rFont val="Times New Roman"/>
        <charset val="0"/>
      </rPr>
      <t xml:space="preserve">    </t>
    </r>
    <r>
      <rPr>
        <sz val="12"/>
        <color indexed="8"/>
        <rFont val="楷体"/>
        <charset val="134"/>
      </rPr>
      <t>公务员基础绩效奖</t>
    </r>
  </si>
  <si>
    <t>003001004</t>
  </si>
  <si>
    <r>
      <rPr>
        <sz val="12"/>
        <color indexed="8"/>
        <rFont val="Times New Roman"/>
        <charset val="0"/>
      </rPr>
      <t xml:space="preserve">    </t>
    </r>
    <r>
      <rPr>
        <sz val="12"/>
        <color indexed="8"/>
        <rFont val="楷体"/>
        <charset val="134"/>
      </rPr>
      <t>事业单位绩效工资</t>
    </r>
  </si>
  <si>
    <t>003001005</t>
  </si>
  <si>
    <r>
      <rPr>
        <sz val="12"/>
        <color rgb="FF000000"/>
        <rFont val="Times New Roman"/>
        <charset val="0"/>
      </rPr>
      <t xml:space="preserve">        </t>
    </r>
    <r>
      <rPr>
        <sz val="12"/>
        <color indexed="8"/>
        <rFont val="仿宋"/>
        <charset val="134"/>
      </rPr>
      <t>基础性绩效</t>
    </r>
  </si>
  <si>
    <t>003001005001</t>
  </si>
  <si>
    <r>
      <rPr>
        <sz val="12"/>
        <color rgb="FF000000"/>
        <rFont val="Times New Roman"/>
        <charset val="0"/>
      </rPr>
      <t xml:space="preserve">        </t>
    </r>
    <r>
      <rPr>
        <sz val="12"/>
        <color indexed="8"/>
        <rFont val="仿宋"/>
        <charset val="134"/>
      </rPr>
      <t>奖励性绩效</t>
    </r>
  </si>
  <si>
    <t>003001005002</t>
  </si>
  <si>
    <r>
      <rPr>
        <sz val="12"/>
        <color indexed="8"/>
        <rFont val="Times New Roman"/>
        <charset val="0"/>
      </rPr>
      <t xml:space="preserve">    </t>
    </r>
    <r>
      <rPr>
        <sz val="12"/>
        <color indexed="8"/>
        <rFont val="楷体"/>
        <charset val="134"/>
      </rPr>
      <t>在职工资附加性支出</t>
    </r>
  </si>
  <si>
    <t>003001008</t>
  </si>
  <si>
    <r>
      <rPr>
        <sz val="12"/>
        <color indexed="8"/>
        <rFont val="Times New Roman"/>
        <charset val="0"/>
      </rPr>
      <t xml:space="preserve">    </t>
    </r>
    <r>
      <rPr>
        <sz val="12"/>
        <color indexed="8"/>
        <rFont val="楷体"/>
        <charset val="134"/>
      </rPr>
      <t>岗位津贴</t>
    </r>
  </si>
  <si>
    <t>003001009</t>
  </si>
  <si>
    <r>
      <rPr>
        <sz val="12"/>
        <color indexed="8"/>
        <rFont val="Times New Roman"/>
        <charset val="0"/>
      </rPr>
      <t xml:space="preserve">    </t>
    </r>
    <r>
      <rPr>
        <sz val="12"/>
        <color indexed="8"/>
        <rFont val="楷体"/>
        <charset val="134"/>
      </rPr>
      <t>离休人员经费</t>
    </r>
  </si>
  <si>
    <t>003001010</t>
  </si>
  <si>
    <r>
      <rPr>
        <sz val="12"/>
        <rFont val="黑体"/>
        <charset val="134"/>
      </rPr>
      <t>保运转</t>
    </r>
  </si>
  <si>
    <t>003002</t>
  </si>
  <si>
    <r>
      <rPr>
        <sz val="12"/>
        <color indexed="8"/>
        <rFont val="Times New Roman"/>
        <charset val="0"/>
      </rPr>
      <t xml:space="preserve">    </t>
    </r>
    <r>
      <rPr>
        <sz val="12"/>
        <color indexed="8"/>
        <rFont val="楷体"/>
        <charset val="134"/>
      </rPr>
      <t>行政部门</t>
    </r>
  </si>
  <si>
    <t>003002001</t>
  </si>
  <si>
    <r>
      <rPr>
        <sz val="12"/>
        <color indexed="8"/>
        <rFont val="Times New Roman"/>
        <charset val="0"/>
      </rPr>
      <t xml:space="preserve">    </t>
    </r>
    <r>
      <rPr>
        <sz val="12"/>
        <color indexed="8"/>
        <rFont val="楷体"/>
        <charset val="134"/>
      </rPr>
      <t>公检法部门</t>
    </r>
  </si>
  <si>
    <t>003002002</t>
  </si>
  <si>
    <r>
      <rPr>
        <sz val="12"/>
        <color indexed="8"/>
        <rFont val="Times New Roman"/>
        <charset val="0"/>
      </rPr>
      <t xml:space="preserve">    </t>
    </r>
    <r>
      <rPr>
        <sz val="12"/>
        <color indexed="8"/>
        <rFont val="楷体"/>
        <charset val="134"/>
      </rPr>
      <t>其他部门</t>
    </r>
  </si>
  <si>
    <t>003002003</t>
  </si>
  <si>
    <r>
      <rPr>
        <sz val="12"/>
        <rFont val="黑体"/>
        <charset val="134"/>
      </rPr>
      <t>保基本民生</t>
    </r>
  </si>
  <si>
    <t>003003</t>
  </si>
  <si>
    <r>
      <rPr>
        <sz val="12"/>
        <color indexed="8"/>
        <rFont val="Times New Roman"/>
        <charset val="0"/>
      </rPr>
      <t xml:space="preserve">    </t>
    </r>
    <r>
      <rPr>
        <sz val="12"/>
        <color indexed="8"/>
        <rFont val="楷体"/>
        <charset val="134"/>
      </rPr>
      <t>学前教育幼儿资助</t>
    </r>
  </si>
  <si>
    <t>003003001</t>
  </si>
  <si>
    <r>
      <rPr>
        <sz val="12"/>
        <color indexed="8"/>
        <rFont val="Times New Roman"/>
        <charset val="0"/>
      </rPr>
      <t xml:space="preserve">    </t>
    </r>
    <r>
      <rPr>
        <sz val="12"/>
        <color indexed="8"/>
        <rFont val="楷体"/>
        <charset val="134"/>
      </rPr>
      <t>城乡义务教育生均公用经费</t>
    </r>
  </si>
  <si>
    <t>003003002</t>
  </si>
  <si>
    <r>
      <rPr>
        <sz val="12"/>
        <color indexed="8"/>
        <rFont val="Times New Roman"/>
        <charset val="0"/>
      </rPr>
      <t xml:space="preserve">        </t>
    </r>
    <r>
      <rPr>
        <sz val="12"/>
        <color indexed="8"/>
        <rFont val="仿宋"/>
        <charset val="134"/>
      </rPr>
      <t>小学</t>
    </r>
  </si>
  <si>
    <t>003003002001</t>
  </si>
  <si>
    <r>
      <rPr>
        <sz val="12"/>
        <color indexed="8"/>
        <rFont val="Times New Roman"/>
        <charset val="0"/>
      </rPr>
      <t xml:space="preserve">        </t>
    </r>
    <r>
      <rPr>
        <sz val="12"/>
        <color indexed="8"/>
        <rFont val="仿宋"/>
        <charset val="134"/>
      </rPr>
      <t>初中</t>
    </r>
  </si>
  <si>
    <t>003003002002</t>
  </si>
  <si>
    <r>
      <rPr>
        <sz val="12"/>
        <color rgb="FF000000"/>
        <rFont val="Times New Roman"/>
        <charset val="0"/>
      </rPr>
      <t xml:space="preserve">    </t>
    </r>
    <r>
      <rPr>
        <sz val="12"/>
        <color indexed="8"/>
        <rFont val="楷体"/>
        <charset val="134"/>
      </rPr>
      <t>义务教育阶段特殊教育学校随班就读残疾学生生均公用经费</t>
    </r>
  </si>
  <si>
    <t>003003003</t>
  </si>
  <si>
    <r>
      <rPr>
        <sz val="12"/>
        <color indexed="8"/>
        <rFont val="Times New Roman"/>
        <charset val="0"/>
      </rPr>
      <t xml:space="preserve">    </t>
    </r>
    <r>
      <rPr>
        <sz val="12"/>
        <color indexed="8"/>
        <rFont val="楷体"/>
        <charset val="134"/>
      </rPr>
      <t>义务教育免费提供教科书</t>
    </r>
  </si>
  <si>
    <t>003003004</t>
  </si>
  <si>
    <r>
      <rPr>
        <sz val="12"/>
        <color indexed="8"/>
        <rFont val="Times New Roman"/>
        <charset val="0"/>
      </rPr>
      <t xml:space="preserve">    </t>
    </r>
    <r>
      <rPr>
        <sz val="12"/>
        <color indexed="8"/>
        <rFont val="楷体"/>
        <charset val="134"/>
      </rPr>
      <t>家庭经济困难学生生活补助</t>
    </r>
  </si>
  <si>
    <t>003003005</t>
  </si>
  <si>
    <t>003003005001</t>
  </si>
  <si>
    <t>003003005002</t>
  </si>
  <si>
    <r>
      <rPr>
        <sz val="12"/>
        <color indexed="8"/>
        <rFont val="Times New Roman"/>
        <charset val="0"/>
      </rPr>
      <t xml:space="preserve">    </t>
    </r>
    <r>
      <rPr>
        <sz val="12"/>
        <color indexed="8"/>
        <rFont val="楷体"/>
        <charset val="134"/>
      </rPr>
      <t>普通高中学生资助</t>
    </r>
  </si>
  <si>
    <t>003003006</t>
  </si>
  <si>
    <r>
      <rPr>
        <sz val="12"/>
        <color indexed="8"/>
        <rFont val="Times New Roman"/>
        <charset val="0"/>
      </rPr>
      <t xml:space="preserve">        </t>
    </r>
    <r>
      <rPr>
        <sz val="12"/>
        <color indexed="8"/>
        <rFont val="仿宋"/>
        <charset val="134"/>
      </rPr>
      <t>家庭经济困难学生国家助学金</t>
    </r>
  </si>
  <si>
    <t>003003006001</t>
  </si>
  <si>
    <r>
      <rPr>
        <sz val="12"/>
        <color indexed="8"/>
        <rFont val="Times New Roman"/>
        <charset val="0"/>
      </rPr>
      <t xml:space="preserve">        </t>
    </r>
    <r>
      <rPr>
        <sz val="12"/>
        <color indexed="8"/>
        <rFont val="仿宋"/>
        <charset val="134"/>
      </rPr>
      <t>免除家庭经济困难学生学杂费</t>
    </r>
  </si>
  <si>
    <t>003003006002</t>
  </si>
  <si>
    <r>
      <rPr>
        <sz val="12"/>
        <color indexed="8"/>
        <rFont val="Times New Roman"/>
        <charset val="0"/>
      </rPr>
      <t xml:space="preserve">    </t>
    </r>
    <r>
      <rPr>
        <sz val="12"/>
        <color indexed="8"/>
        <rFont val="楷体"/>
        <charset val="134"/>
      </rPr>
      <t>中职教育学生资助</t>
    </r>
  </si>
  <si>
    <t>003003007</t>
  </si>
  <si>
    <t>003003007001</t>
  </si>
  <si>
    <r>
      <rPr>
        <sz val="12"/>
        <color indexed="8"/>
        <rFont val="Times New Roman"/>
        <charset val="0"/>
      </rPr>
      <t xml:space="preserve">        </t>
    </r>
    <r>
      <rPr>
        <sz val="12"/>
        <color indexed="8"/>
        <rFont val="仿宋"/>
        <charset val="134"/>
      </rPr>
      <t>农村、涉农专业和家庭经济困难学生免学费</t>
    </r>
  </si>
  <si>
    <t>003003007002</t>
  </si>
  <si>
    <r>
      <rPr>
        <sz val="12"/>
        <color indexed="8"/>
        <rFont val="Times New Roman"/>
        <charset val="0"/>
      </rPr>
      <t xml:space="preserve">    </t>
    </r>
    <r>
      <rPr>
        <sz val="12"/>
        <color indexed="8"/>
        <rFont val="楷体"/>
        <charset val="134"/>
      </rPr>
      <t>农村义务教育学生营养改善计划</t>
    </r>
  </si>
  <si>
    <t>003003008</t>
  </si>
  <si>
    <r>
      <rPr>
        <sz val="12"/>
        <color indexed="8"/>
        <rFont val="Times New Roman"/>
        <charset val="0"/>
      </rPr>
      <t xml:space="preserve">    </t>
    </r>
    <r>
      <rPr>
        <sz val="12"/>
        <color indexed="8"/>
        <rFont val="楷体"/>
        <charset val="134"/>
      </rPr>
      <t>博物馆、纪念馆免费开放补助和公共美术馆、图书馆、文化馆站免费开放补助</t>
    </r>
  </si>
  <si>
    <t>003003009</t>
  </si>
  <si>
    <r>
      <rPr>
        <sz val="12"/>
        <color indexed="8"/>
        <rFont val="Times New Roman"/>
        <charset val="0"/>
      </rPr>
      <t xml:space="preserve">    </t>
    </r>
    <r>
      <rPr>
        <sz val="12"/>
        <color indexed="8"/>
        <rFont val="楷体"/>
        <charset val="134"/>
      </rPr>
      <t>困难群众救助</t>
    </r>
  </si>
  <si>
    <t>003003010</t>
  </si>
  <si>
    <r>
      <rPr>
        <sz val="12"/>
        <color indexed="8"/>
        <rFont val="Times New Roman"/>
        <charset val="0"/>
      </rPr>
      <t xml:space="preserve">        </t>
    </r>
    <r>
      <rPr>
        <sz val="12"/>
        <color indexed="8"/>
        <rFont val="仿宋"/>
        <charset val="134"/>
      </rPr>
      <t>最低生活保障</t>
    </r>
  </si>
  <si>
    <t>003003010001</t>
  </si>
  <si>
    <r>
      <rPr>
        <sz val="12"/>
        <color indexed="8"/>
        <rFont val="Times New Roman"/>
        <charset val="0"/>
      </rPr>
      <t xml:space="preserve">        </t>
    </r>
    <r>
      <rPr>
        <sz val="12"/>
        <color indexed="8"/>
        <rFont val="仿宋"/>
        <charset val="134"/>
      </rPr>
      <t>特困人员救助供养</t>
    </r>
  </si>
  <si>
    <t>003003010002</t>
  </si>
  <si>
    <r>
      <rPr>
        <sz val="12"/>
        <color indexed="8"/>
        <rFont val="Times New Roman"/>
        <charset val="0"/>
      </rPr>
      <t xml:space="preserve">        </t>
    </r>
    <r>
      <rPr>
        <sz val="12"/>
        <color indexed="8"/>
        <rFont val="仿宋"/>
        <charset val="134"/>
      </rPr>
      <t>特殊儿童群体基本生活保障</t>
    </r>
  </si>
  <si>
    <t>003003010003</t>
  </si>
  <si>
    <r>
      <rPr>
        <sz val="12"/>
        <color indexed="8"/>
        <rFont val="Times New Roman"/>
        <charset val="0"/>
      </rPr>
      <t xml:space="preserve">        </t>
    </r>
    <r>
      <rPr>
        <sz val="12"/>
        <color indexed="8"/>
        <rFont val="仿宋"/>
        <charset val="134"/>
      </rPr>
      <t>临时救助</t>
    </r>
  </si>
  <si>
    <t>003003010004</t>
  </si>
  <si>
    <r>
      <rPr>
        <sz val="12"/>
        <color indexed="8"/>
        <rFont val="Times New Roman"/>
        <charset val="0"/>
      </rPr>
      <t xml:space="preserve">        </t>
    </r>
    <r>
      <rPr>
        <sz val="12"/>
        <color indexed="8"/>
        <rFont val="仿宋"/>
        <charset val="134"/>
      </rPr>
      <t>流浪乞讨人员救助</t>
    </r>
  </si>
  <si>
    <t>003003010005</t>
  </si>
  <si>
    <r>
      <rPr>
        <sz val="12"/>
        <color indexed="8"/>
        <rFont val="Times New Roman"/>
        <charset val="0"/>
      </rPr>
      <t xml:space="preserve">    </t>
    </r>
    <r>
      <rPr>
        <sz val="12"/>
        <color indexed="8"/>
        <rFont val="楷体"/>
        <charset val="134"/>
      </rPr>
      <t>残疾人补贴</t>
    </r>
  </si>
  <si>
    <t>003003011</t>
  </si>
  <si>
    <r>
      <rPr>
        <sz val="12"/>
        <color indexed="8"/>
        <rFont val="Times New Roman"/>
        <charset val="0"/>
      </rPr>
      <t xml:space="preserve">        </t>
    </r>
    <r>
      <rPr>
        <sz val="12"/>
        <color indexed="8"/>
        <rFont val="仿宋"/>
        <charset val="134"/>
      </rPr>
      <t>困难残疾人生活补贴</t>
    </r>
  </si>
  <si>
    <t>003003011001</t>
  </si>
  <si>
    <r>
      <rPr>
        <sz val="12"/>
        <color indexed="8"/>
        <rFont val="Times New Roman"/>
        <charset val="0"/>
      </rPr>
      <t xml:space="preserve">        </t>
    </r>
    <r>
      <rPr>
        <sz val="12"/>
        <color indexed="8"/>
        <rFont val="仿宋"/>
        <charset val="134"/>
      </rPr>
      <t>重度残疾人护理补贴</t>
    </r>
  </si>
  <si>
    <t>003003011002</t>
  </si>
  <si>
    <r>
      <rPr>
        <sz val="12"/>
        <color indexed="8"/>
        <rFont val="Times New Roman"/>
        <charset val="0"/>
      </rPr>
      <t xml:space="preserve">    </t>
    </r>
    <r>
      <rPr>
        <sz val="12"/>
        <color indexed="8"/>
        <rFont val="楷体"/>
        <charset val="134"/>
      </rPr>
      <t>城乡居民基本养老保险</t>
    </r>
  </si>
  <si>
    <t>003003012</t>
  </si>
  <si>
    <r>
      <rPr>
        <sz val="12"/>
        <color rgb="FF000000"/>
        <rFont val="Times New Roman"/>
        <charset val="0"/>
      </rPr>
      <t xml:space="preserve">    </t>
    </r>
    <r>
      <rPr>
        <sz val="12"/>
        <color indexed="8"/>
        <rFont val="楷体"/>
        <charset val="134"/>
      </rPr>
      <t>财政对企业职工养老保险的补助</t>
    </r>
  </si>
  <si>
    <t>003003013</t>
  </si>
  <si>
    <r>
      <rPr>
        <sz val="12"/>
        <color indexed="8"/>
        <rFont val="Times New Roman"/>
        <charset val="0"/>
      </rPr>
      <t xml:space="preserve">    </t>
    </r>
    <r>
      <rPr>
        <sz val="12"/>
        <color indexed="8"/>
        <rFont val="楷体"/>
        <charset val="134"/>
      </rPr>
      <t>财政对机关事业单位养老保险的补助</t>
    </r>
  </si>
  <si>
    <t>003003014</t>
  </si>
  <si>
    <r>
      <rPr>
        <sz val="12"/>
        <color indexed="8"/>
        <rFont val="Times New Roman"/>
        <charset val="0"/>
      </rPr>
      <t xml:space="preserve">    </t>
    </r>
    <r>
      <rPr>
        <sz val="12"/>
        <color indexed="8"/>
        <rFont val="楷体"/>
        <charset val="134"/>
      </rPr>
      <t>老年人福利补贴</t>
    </r>
  </si>
  <si>
    <t>003003015</t>
  </si>
  <si>
    <r>
      <rPr>
        <sz val="12"/>
        <color indexed="8"/>
        <rFont val="Times New Roman"/>
        <charset val="0"/>
      </rPr>
      <t xml:space="preserve">    </t>
    </r>
    <r>
      <rPr>
        <sz val="12"/>
        <color indexed="8"/>
        <rFont val="楷体"/>
        <charset val="134"/>
      </rPr>
      <t>就业见习补贴</t>
    </r>
  </si>
  <si>
    <t>003003016</t>
  </si>
  <si>
    <r>
      <rPr>
        <sz val="12"/>
        <color indexed="8"/>
        <rFont val="Times New Roman"/>
        <charset val="0"/>
      </rPr>
      <t xml:space="preserve">    </t>
    </r>
    <r>
      <rPr>
        <sz val="12"/>
        <color indexed="8"/>
        <rFont val="楷体"/>
        <charset val="134"/>
      </rPr>
      <t>优抚对象抚恤和生活补助经费</t>
    </r>
  </si>
  <si>
    <t>003003017</t>
  </si>
  <si>
    <r>
      <rPr>
        <sz val="12"/>
        <color indexed="8"/>
        <rFont val="Times New Roman"/>
        <charset val="0"/>
      </rPr>
      <t xml:space="preserve">    </t>
    </r>
    <r>
      <rPr>
        <sz val="12"/>
        <color indexed="8"/>
        <rFont val="楷体"/>
        <charset val="134"/>
      </rPr>
      <t>义务兵优待金</t>
    </r>
  </si>
  <si>
    <t>003003018</t>
  </si>
  <si>
    <r>
      <rPr>
        <sz val="12"/>
        <color indexed="8"/>
        <rFont val="Times New Roman"/>
        <charset val="0"/>
      </rPr>
      <t xml:space="preserve">    </t>
    </r>
    <r>
      <rPr>
        <sz val="12"/>
        <color indexed="8"/>
        <rFont val="楷体"/>
        <charset val="134"/>
      </rPr>
      <t>退役安置支出</t>
    </r>
  </si>
  <si>
    <t>003003019</t>
  </si>
  <si>
    <r>
      <rPr>
        <sz val="12"/>
        <color indexed="8"/>
        <rFont val="Times New Roman"/>
        <charset val="0"/>
      </rPr>
      <t xml:space="preserve">    </t>
    </r>
    <r>
      <rPr>
        <sz val="12"/>
        <color indexed="8"/>
        <rFont val="楷体"/>
        <charset val="134"/>
      </rPr>
      <t>城乡居民基本医疗保险</t>
    </r>
  </si>
  <si>
    <t>003003020</t>
  </si>
  <si>
    <r>
      <rPr>
        <sz val="12"/>
        <color indexed="8"/>
        <rFont val="Times New Roman"/>
        <charset val="0"/>
      </rPr>
      <t xml:space="preserve">    </t>
    </r>
    <r>
      <rPr>
        <sz val="12"/>
        <color indexed="8"/>
        <rFont val="楷体"/>
        <charset val="134"/>
      </rPr>
      <t>基本公共卫生服务</t>
    </r>
  </si>
  <si>
    <t>003003021</t>
  </si>
  <si>
    <r>
      <rPr>
        <sz val="12"/>
        <color indexed="8"/>
        <rFont val="Times New Roman"/>
        <charset val="0"/>
      </rPr>
      <t xml:space="preserve">    </t>
    </r>
    <r>
      <rPr>
        <sz val="12"/>
        <color indexed="8"/>
        <rFont val="楷体"/>
        <charset val="134"/>
      </rPr>
      <t>计划生育支出</t>
    </r>
  </si>
  <si>
    <t>003003022</t>
  </si>
  <si>
    <r>
      <rPr>
        <sz val="12"/>
        <color indexed="8"/>
        <rFont val="Times New Roman"/>
        <charset val="0"/>
      </rPr>
      <t xml:space="preserve">        </t>
    </r>
    <r>
      <rPr>
        <sz val="12"/>
        <color indexed="8"/>
        <rFont val="仿宋"/>
        <charset val="134"/>
      </rPr>
      <t>农村部分计划生育家庭奖励扶助</t>
    </r>
  </si>
  <si>
    <t>003003022001</t>
  </si>
  <si>
    <r>
      <rPr>
        <sz val="12"/>
        <color indexed="8"/>
        <rFont val="Times New Roman"/>
        <charset val="0"/>
      </rPr>
      <t xml:space="preserve">        </t>
    </r>
    <r>
      <rPr>
        <sz val="12"/>
        <color indexed="8"/>
        <rFont val="仿宋"/>
        <charset val="134"/>
      </rPr>
      <t>全国计划生育特别扶助制度</t>
    </r>
  </si>
  <si>
    <t>003003022002</t>
  </si>
  <si>
    <r>
      <rPr>
        <sz val="12"/>
        <color indexed="8"/>
        <rFont val="Times New Roman"/>
        <charset val="0"/>
      </rPr>
      <t xml:space="preserve">    </t>
    </r>
    <r>
      <rPr>
        <sz val="12"/>
        <color indexed="8"/>
        <rFont val="楷体"/>
        <charset val="134"/>
      </rPr>
      <t>城乡医疗救助</t>
    </r>
  </si>
  <si>
    <t>003003023</t>
  </si>
  <si>
    <r>
      <rPr>
        <sz val="12"/>
        <color indexed="8"/>
        <rFont val="Times New Roman"/>
        <charset val="0"/>
      </rPr>
      <t xml:space="preserve">    </t>
    </r>
    <r>
      <rPr>
        <sz val="12"/>
        <color indexed="8"/>
        <rFont val="楷体"/>
        <charset val="134"/>
      </rPr>
      <t>村级支出</t>
    </r>
  </si>
  <si>
    <t>003003025</t>
  </si>
  <si>
    <r>
      <rPr>
        <sz val="12"/>
        <color indexed="8"/>
        <rFont val="Times New Roman"/>
        <charset val="0"/>
      </rPr>
      <t xml:space="preserve">    </t>
    </r>
    <r>
      <rPr>
        <sz val="12"/>
        <color indexed="8"/>
        <rFont val="楷体"/>
        <charset val="134"/>
      </rPr>
      <t>其他基本民生支出</t>
    </r>
  </si>
  <si>
    <t>003003027</t>
  </si>
  <si>
    <r>
      <rPr>
        <sz val="12"/>
        <color indexed="8"/>
        <rFont val="黑体"/>
        <charset val="134"/>
      </rPr>
      <t>三保以外刚性支出合计</t>
    </r>
  </si>
  <si>
    <t>004</t>
  </si>
  <si>
    <r>
      <rPr>
        <sz val="12"/>
        <color indexed="8"/>
        <rFont val="Times New Roman"/>
        <charset val="0"/>
      </rPr>
      <t xml:space="preserve">    </t>
    </r>
    <r>
      <rPr>
        <sz val="12"/>
        <color indexed="8"/>
        <rFont val="楷体"/>
        <charset val="134"/>
      </rPr>
      <t>债务还本付息支出</t>
    </r>
  </si>
  <si>
    <t>004001</t>
  </si>
  <si>
    <r>
      <rPr>
        <sz val="12"/>
        <color indexed="8"/>
        <rFont val="Times New Roman"/>
        <charset val="0"/>
      </rPr>
      <t xml:space="preserve">    </t>
    </r>
    <r>
      <rPr>
        <sz val="12"/>
        <color indexed="8"/>
        <rFont val="楷体"/>
        <charset val="134"/>
      </rPr>
      <t>编制外长聘人员支出</t>
    </r>
  </si>
  <si>
    <t>004002</t>
  </si>
  <si>
    <r>
      <rPr>
        <sz val="12"/>
        <color indexed="8"/>
        <rFont val="Times New Roman"/>
        <charset val="0"/>
      </rPr>
      <t xml:space="preserve">    </t>
    </r>
    <r>
      <rPr>
        <sz val="12"/>
        <color indexed="8"/>
        <rFont val="楷体"/>
        <charset val="134"/>
      </rPr>
      <t>其他刚性支出</t>
    </r>
  </si>
  <si>
    <t>004003</t>
  </si>
  <si>
    <r>
      <rPr>
        <sz val="12"/>
        <rFont val="黑体"/>
        <charset val="134"/>
      </rPr>
      <t>非三保支出合计</t>
    </r>
  </si>
  <si>
    <t>000001</t>
  </si>
  <si>
    <t>附表五</t>
  </si>
  <si>
    <r>
      <rPr>
        <sz val="22"/>
        <rFont val="方正小标宋简体"/>
        <charset val="134"/>
      </rPr>
      <t>2025</t>
    </r>
    <r>
      <rPr>
        <sz val="25"/>
        <rFont val="方正小标宋简体"/>
        <charset val="134"/>
      </rPr>
      <t>年政府性基金预算收支调整平衡表</t>
    </r>
  </si>
  <si>
    <t>收入项目</t>
  </si>
  <si>
    <t>年初
预算数</t>
  </si>
  <si>
    <t>调整
预算数</t>
  </si>
  <si>
    <t>比年初预
算数增减</t>
  </si>
  <si>
    <t>支出项目</t>
  </si>
  <si>
    <r>
      <rPr>
        <sz val="12"/>
        <rFont val="黑体"/>
        <charset val="134"/>
      </rPr>
      <t>一、本年收入</t>
    </r>
  </si>
  <si>
    <r>
      <rPr>
        <sz val="12"/>
        <rFont val="黑体"/>
        <charset val="134"/>
      </rPr>
      <t>一、本年支出（预计）</t>
    </r>
  </si>
  <si>
    <r>
      <rPr>
        <sz val="12"/>
        <rFont val="Times New Roman"/>
        <charset val="0"/>
      </rPr>
      <t xml:space="preserve">    1</t>
    </r>
    <r>
      <rPr>
        <sz val="12"/>
        <rFont val="仿宋"/>
        <charset val="134"/>
      </rPr>
      <t>、其他政府性基金收入</t>
    </r>
  </si>
  <si>
    <r>
      <rPr>
        <sz val="12"/>
        <rFont val="楷体"/>
        <charset val="134"/>
      </rPr>
      <t>（一）城乡社区支出</t>
    </r>
  </si>
  <si>
    <r>
      <rPr>
        <b/>
        <sz val="12"/>
        <rFont val="Times New Roman"/>
        <charset val="0"/>
      </rPr>
      <t xml:space="preserve">    1.</t>
    </r>
    <r>
      <rPr>
        <b/>
        <sz val="12"/>
        <rFont val="仿宋"/>
        <charset val="134"/>
      </rPr>
      <t>国有土地使用权出让收入及对应专项债务收入安排的支出</t>
    </r>
  </si>
  <si>
    <r>
      <rPr>
        <sz val="12"/>
        <rFont val="Times New Roman"/>
        <charset val="0"/>
      </rPr>
      <t xml:space="preserve">          </t>
    </r>
    <r>
      <rPr>
        <sz val="12"/>
        <rFont val="仿宋"/>
        <charset val="134"/>
      </rPr>
      <t>征地和征迁补偿支出</t>
    </r>
  </si>
  <si>
    <r>
      <rPr>
        <sz val="12"/>
        <rFont val="Times New Roman"/>
        <charset val="0"/>
      </rPr>
      <t xml:space="preserve">          </t>
    </r>
    <r>
      <rPr>
        <sz val="12"/>
        <rFont val="仿宋"/>
        <charset val="134"/>
      </rPr>
      <t>农业农村生态环境支出</t>
    </r>
  </si>
  <si>
    <t xml:space="preserve">      其他国有土地使用权出让收入安排的支出</t>
  </si>
  <si>
    <r>
      <rPr>
        <b/>
        <sz val="12"/>
        <rFont val="Times New Roman"/>
        <charset val="0"/>
      </rPr>
      <t xml:space="preserve">    2.</t>
    </r>
    <r>
      <rPr>
        <b/>
        <sz val="12"/>
        <rFont val="仿宋"/>
        <charset val="134"/>
      </rPr>
      <t>城市基础设施配套费安排的支出</t>
    </r>
  </si>
  <si>
    <r>
      <rPr>
        <sz val="12"/>
        <rFont val="Times New Roman"/>
        <charset val="0"/>
      </rPr>
      <t xml:space="preserve">          </t>
    </r>
    <r>
      <rPr>
        <sz val="12"/>
        <rFont val="仿宋"/>
        <charset val="134"/>
      </rPr>
      <t>其他城市基础设施配套费安排的支出</t>
    </r>
  </si>
  <si>
    <r>
      <rPr>
        <sz val="12"/>
        <rFont val="楷体"/>
        <charset val="134"/>
      </rPr>
      <t>（二）其他支出</t>
    </r>
  </si>
  <si>
    <r>
      <rPr>
        <b/>
        <sz val="12"/>
        <rFont val="Times New Roman"/>
        <charset val="0"/>
      </rPr>
      <t xml:space="preserve">    1.</t>
    </r>
    <r>
      <rPr>
        <b/>
        <sz val="12"/>
        <rFont val="仿宋"/>
        <charset val="134"/>
      </rPr>
      <t>其他政府性基金及对应专项债务收入安排的支出</t>
    </r>
  </si>
  <si>
    <r>
      <rPr>
        <sz val="12"/>
        <rFont val="Times New Roman"/>
        <charset val="0"/>
      </rPr>
      <t xml:space="preserve">          </t>
    </r>
    <r>
      <rPr>
        <sz val="12"/>
        <rFont val="仿宋"/>
        <charset val="134"/>
      </rPr>
      <t>其他地方自行试点项目收益专项债券收入安排的支出</t>
    </r>
  </si>
  <si>
    <r>
      <rPr>
        <sz val="12"/>
        <rFont val="楷体"/>
        <charset val="134"/>
      </rPr>
      <t>（三）债务付息支出</t>
    </r>
  </si>
  <si>
    <r>
      <rPr>
        <b/>
        <sz val="12"/>
        <rFont val="Times New Roman"/>
        <charset val="0"/>
      </rPr>
      <t xml:space="preserve">    1.</t>
    </r>
    <r>
      <rPr>
        <b/>
        <sz val="12"/>
        <rFont val="仿宋"/>
        <charset val="134"/>
      </rPr>
      <t>地方政府专项债务付息支出</t>
    </r>
  </si>
  <si>
    <t xml:space="preserve">      棚户区改造专项债券付息支出</t>
  </si>
  <si>
    <t xml:space="preserve">      其他地方自行试点项目收益专项债券付息支出</t>
  </si>
  <si>
    <t xml:space="preserve">      其他政府性基金债务付息支出</t>
  </si>
  <si>
    <r>
      <rPr>
        <sz val="12"/>
        <rFont val="楷体"/>
        <charset val="134"/>
      </rPr>
      <t>（四）债务发行费用支出</t>
    </r>
  </si>
  <si>
    <r>
      <rPr>
        <b/>
        <sz val="12"/>
        <rFont val="Times New Roman"/>
        <charset val="0"/>
      </rPr>
      <t xml:space="preserve">    1.</t>
    </r>
    <r>
      <rPr>
        <b/>
        <sz val="12"/>
        <rFont val="仿宋"/>
        <charset val="134"/>
      </rPr>
      <t>地方政府专项债务发行费用支出</t>
    </r>
  </si>
  <si>
    <r>
      <rPr>
        <sz val="12"/>
        <rFont val="Times New Roman"/>
        <charset val="0"/>
      </rPr>
      <t xml:space="preserve">          </t>
    </r>
    <r>
      <rPr>
        <sz val="12"/>
        <rFont val="仿宋"/>
        <charset val="134"/>
      </rPr>
      <t>其他地方自行试点项目收益专项债券发行费用支出</t>
    </r>
  </si>
  <si>
    <r>
      <rPr>
        <sz val="12"/>
        <rFont val="黑体"/>
        <charset val="134"/>
      </rPr>
      <t>二、调入资金</t>
    </r>
  </si>
  <si>
    <r>
      <rPr>
        <sz val="12"/>
        <rFont val="黑体"/>
        <charset val="134"/>
      </rPr>
      <t>二、调出资金</t>
    </r>
  </si>
  <si>
    <r>
      <rPr>
        <sz val="12"/>
        <rFont val="黑体"/>
        <charset val="134"/>
      </rPr>
      <t>三、上级补助收入（预计）</t>
    </r>
  </si>
  <si>
    <r>
      <rPr>
        <sz val="12"/>
        <rFont val="黑体"/>
        <charset val="134"/>
      </rPr>
      <t>三、上解支出</t>
    </r>
  </si>
  <si>
    <r>
      <rPr>
        <sz val="12"/>
        <rFont val="黑体"/>
        <charset val="134"/>
      </rPr>
      <t>四、动用上年结余</t>
    </r>
  </si>
  <si>
    <t>四、上年结余资金安排支出</t>
  </si>
  <si>
    <t>五、债券转贷收入</t>
  </si>
  <si>
    <t>五、债券转贷支出</t>
  </si>
  <si>
    <t>六、债券收入</t>
  </si>
  <si>
    <t>六、债务还本支出</t>
  </si>
  <si>
    <r>
      <rPr>
        <b/>
        <sz val="12"/>
        <rFont val="Times New Roman"/>
        <charset val="0"/>
      </rPr>
      <t xml:space="preserve">    1.</t>
    </r>
    <r>
      <rPr>
        <b/>
        <sz val="12"/>
        <rFont val="楷体"/>
        <charset val="134"/>
      </rPr>
      <t>地方政府专项债务还本支出</t>
    </r>
  </si>
  <si>
    <r>
      <rPr>
        <sz val="12"/>
        <rFont val="Times New Roman"/>
        <charset val="0"/>
      </rPr>
      <t xml:space="preserve">          </t>
    </r>
    <r>
      <rPr>
        <sz val="12"/>
        <rFont val="仿宋"/>
        <charset val="0"/>
      </rPr>
      <t>国有土地使用权出让金债务还本支出</t>
    </r>
  </si>
  <si>
    <t xml:space="preserve">     其他政府性基金债务还本支出</t>
  </si>
  <si>
    <r>
      <rPr>
        <sz val="12"/>
        <rFont val="黑体"/>
        <charset val="134"/>
      </rPr>
      <t>收入合计</t>
    </r>
  </si>
  <si>
    <r>
      <rPr>
        <sz val="12"/>
        <rFont val="黑体"/>
        <charset val="134"/>
      </rPr>
      <t>支出合计</t>
    </r>
  </si>
  <si>
    <t>备注：上级补助收入为上级返还土地出让金、城市基础设施建设费、教育资金和农田水利资金。</t>
  </si>
  <si>
    <t>附表六</t>
  </si>
  <si>
    <t>2025年政府性基金预算收支计划调整平衡表</t>
  </si>
  <si>
    <t>一、土地出让金收入</t>
  </si>
  <si>
    <t>一、重点建设项目</t>
  </si>
  <si>
    <t>新步定向定价商品房（2023-58号储备用地）</t>
  </si>
  <si>
    <t>江南新区建设项目</t>
  </si>
  <si>
    <t>西隅中心小学坂头校区北侧商住用地（2023-76号储备用地）</t>
  </si>
  <si>
    <t>红梅危旧改造更新项目</t>
  </si>
  <si>
    <t>满堂里东侧住宅用地（2023-78号储备用地）</t>
  </si>
  <si>
    <t>兴贤路项目：龙湖（2020-2号储备用地安置房回购协议）</t>
  </si>
  <si>
    <t>繁荣片区兴贤医院北侧商住用地（2023-22号储备用地）</t>
  </si>
  <si>
    <t>环卫一体化</t>
  </si>
  <si>
    <t>红梅新村</t>
  </si>
  <si>
    <t>延陵本片区改造项目：源昌滨江豪庭（源昌江南城）回购房款</t>
  </si>
  <si>
    <t>獭山公园西侧住宅用地</t>
  </si>
  <si>
    <t>金泰花园一期、二期工程监理费用、咨询费等</t>
  </si>
  <si>
    <t>锦美安置区</t>
  </si>
  <si>
    <t>建发玺院（2020-8号储备用地延陵三期项目安置型商品房回购协议）</t>
  </si>
  <si>
    <t>华侨国际体育文化交流基地（2023-35号储备用地）</t>
  </si>
  <si>
    <t>民兵训练基地经费</t>
  </si>
  <si>
    <t>奔驰4S店</t>
  </si>
  <si>
    <t>污水处理费</t>
  </si>
  <si>
    <t>繁荣片区商业用地</t>
  </si>
  <si>
    <t>2021年老旧小区改造</t>
  </si>
  <si>
    <t>金威地块（2024-38号储备用地）</t>
  </si>
  <si>
    <t>2020年老旧小区改造</t>
  </si>
  <si>
    <t>二针地块</t>
  </si>
  <si>
    <t>2024年老旧小区改造</t>
  </si>
  <si>
    <t>2023-41号储备用地（高山娱乐康体用地）</t>
  </si>
  <si>
    <t>延陵安置小区二期（东片区）安置房建设经费</t>
  </si>
  <si>
    <t>上年未返还</t>
  </si>
  <si>
    <t>江南片区大型垃圾转运站项目配套道路工程</t>
  </si>
  <si>
    <t>二、城市基础设施配套费收入</t>
  </si>
  <si>
    <t>市政水体设施建设、整治改造</t>
  </si>
  <si>
    <t>三、教育资金和农田水利资金</t>
  </si>
  <si>
    <t>市政管养经费</t>
  </si>
  <si>
    <t>绿化建设管养经费</t>
  </si>
  <si>
    <t>五、债券收入</t>
  </si>
  <si>
    <t>2025年老旧小区改造</t>
  </si>
  <si>
    <t>中心市区居民小区二次供水设施改造项目</t>
  </si>
  <si>
    <t>七、动用以前年度结余</t>
  </si>
  <si>
    <t>桥梁检测及桥梁加固完善设施项目</t>
  </si>
  <si>
    <t>江南新区共享单车运营补贴费</t>
  </si>
  <si>
    <t>鲤城林荫大道（笋江路至浮桥街）项目</t>
  </si>
  <si>
    <t>站前大道鲤城段（南环路至池峰路）道路工程拆迁安置逾期过渡费</t>
  </si>
  <si>
    <t>新门街-涂门街环境整治提升工程</t>
  </si>
  <si>
    <t>鲤城区市政道路改造、维修工程</t>
  </si>
  <si>
    <t>公厕改建改造和古城公厕提质工程</t>
  </si>
  <si>
    <t>新华路环境整治提升工程</t>
  </si>
  <si>
    <t>笋浯社区笋江公园未征收土地租用经费</t>
  </si>
  <si>
    <t>金浦供水公司关于核拨污水处理费代征手续费</t>
  </si>
  <si>
    <t>土壤普查经费</t>
  </si>
  <si>
    <t>耕地安全利用</t>
  </si>
  <si>
    <t>鲤城区爱国路周边片区安商房建设资金</t>
  </si>
  <si>
    <t>城北路星湖路口交通安全隐患整治工程</t>
  </si>
  <si>
    <t>燃气专项资金</t>
  </si>
  <si>
    <t>滨江北路景观整治提升项目投入成本全面核算</t>
  </si>
  <si>
    <t>二、债券转贷收入安排的支出</t>
  </si>
  <si>
    <r>
      <rPr>
        <sz val="12"/>
        <rFont val="Times New Roman"/>
        <charset val="0"/>
      </rPr>
      <t>“</t>
    </r>
    <r>
      <rPr>
        <sz val="12"/>
        <rFont val="仿宋"/>
        <charset val="134"/>
      </rPr>
      <t>国家级高新区</t>
    </r>
    <r>
      <rPr>
        <sz val="12"/>
        <rFont val="Times New Roman"/>
        <charset val="0"/>
      </rPr>
      <t>”——</t>
    </r>
    <r>
      <rPr>
        <sz val="12"/>
        <rFont val="仿宋"/>
        <charset val="134"/>
      </rPr>
      <t>新能源新材料产业基地建设及基础设施项目</t>
    </r>
  </si>
  <si>
    <r>
      <rPr>
        <sz val="12"/>
        <rFont val="Times New Roman"/>
        <charset val="0"/>
      </rPr>
      <t>“</t>
    </r>
    <r>
      <rPr>
        <sz val="12"/>
        <rFont val="仿宋"/>
        <charset val="134"/>
      </rPr>
      <t>国家级高新区</t>
    </r>
    <r>
      <rPr>
        <sz val="12"/>
        <rFont val="Times New Roman"/>
        <charset val="0"/>
      </rPr>
      <t>”——</t>
    </r>
    <r>
      <rPr>
        <sz val="12"/>
        <rFont val="仿宋"/>
        <charset val="134"/>
      </rPr>
      <t>产业基地建设及基础设施项目</t>
    </r>
  </si>
  <si>
    <t>鲤城区公共卫生服务中心二期</t>
  </si>
  <si>
    <t>泉州市鲤城区智慧城市鲤城大脑项目</t>
  </si>
  <si>
    <t>清理拖欠款</t>
  </si>
  <si>
    <t>补充政府性基金财力（消化以前项目暂付款）</t>
  </si>
  <si>
    <t>政府购买服务</t>
  </si>
  <si>
    <r>
      <rPr>
        <b/>
        <sz val="12"/>
        <rFont val="黑体"/>
        <charset val="134"/>
      </rPr>
      <t>三、</t>
    </r>
    <r>
      <rPr>
        <b/>
        <sz val="12"/>
        <rFont val="Times New Roman"/>
        <charset val="0"/>
      </rPr>
      <t>PPP</t>
    </r>
    <r>
      <rPr>
        <b/>
        <sz val="12"/>
        <rFont val="黑体"/>
        <charset val="134"/>
      </rPr>
      <t>项目付费</t>
    </r>
  </si>
  <si>
    <r>
      <rPr>
        <sz val="12"/>
        <rFont val="仿宋"/>
        <charset val="134"/>
      </rPr>
      <t>站前大道西侧棚户区（石结构房屋）改造及基础设施建设金泰花园</t>
    </r>
    <r>
      <rPr>
        <sz val="12"/>
        <rFont val="Times New Roman"/>
        <charset val="0"/>
      </rPr>
      <t>PPP</t>
    </r>
    <r>
      <rPr>
        <sz val="12"/>
        <rFont val="仿宋"/>
        <charset val="134"/>
      </rPr>
      <t>项目</t>
    </r>
  </si>
  <si>
    <t>四、政府购买服务</t>
  </si>
  <si>
    <t>五、地方政府专项债券付息</t>
  </si>
  <si>
    <t>六、中医联合医院建设项目还本付息</t>
  </si>
  <si>
    <t>七、国开发展基金</t>
  </si>
  <si>
    <t>八、地方政府专项债券还本</t>
  </si>
  <si>
    <t>九、地方政府专项债券发行费</t>
  </si>
  <si>
    <t>十、上解支出</t>
  </si>
  <si>
    <t>十一、调出资金（调到一般公共预算）</t>
  </si>
  <si>
    <t>十二、消化以前项目暂付款</t>
  </si>
  <si>
    <t>十三、上年结余资金安排支出</t>
  </si>
  <si>
    <t>附表七</t>
  </si>
  <si>
    <t>2025年国有资本经营收支调整预算平衡表</t>
  </si>
  <si>
    <r>
      <rPr>
        <sz val="12"/>
        <rFont val="仿宋"/>
        <charset val="134"/>
      </rPr>
      <t>年初预算</t>
    </r>
  </si>
  <si>
    <r>
      <rPr>
        <sz val="12"/>
        <rFont val="仿宋"/>
        <charset val="134"/>
      </rPr>
      <t>调整预算</t>
    </r>
  </si>
  <si>
    <r>
      <rPr>
        <sz val="12"/>
        <rFont val="仿宋"/>
        <charset val="134"/>
      </rPr>
      <t>比年初预
算增减</t>
    </r>
  </si>
  <si>
    <t>一、本年收入</t>
  </si>
  <si>
    <t>一、本年支出</t>
  </si>
  <si>
    <r>
      <rPr>
        <sz val="12"/>
        <rFont val="Times New Roman"/>
        <charset val="0"/>
      </rPr>
      <t xml:space="preserve">  1</t>
    </r>
    <r>
      <rPr>
        <sz val="12"/>
        <rFont val="仿宋"/>
        <charset val="134"/>
      </rPr>
      <t>、利润收入</t>
    </r>
  </si>
  <si>
    <r>
      <rPr>
        <sz val="12"/>
        <rFont val="Times New Roman"/>
        <charset val="0"/>
      </rPr>
      <t xml:space="preserve">  1</t>
    </r>
    <r>
      <rPr>
        <sz val="12"/>
        <rFont val="仿宋"/>
        <charset val="134"/>
      </rPr>
      <t>、解决历史遗留问题及改革成本支出</t>
    </r>
  </si>
  <si>
    <r>
      <rPr>
        <sz val="12"/>
        <rFont val="Times New Roman"/>
        <charset val="0"/>
      </rPr>
      <t xml:space="preserve">        </t>
    </r>
    <r>
      <rPr>
        <sz val="12"/>
        <rFont val="仿宋"/>
        <charset val="134"/>
      </rPr>
      <t>泉州市鲤城区国有资本投资集团有限公司</t>
    </r>
  </si>
  <si>
    <r>
      <rPr>
        <sz val="12"/>
        <rFont val="Times New Roman"/>
        <charset val="0"/>
      </rPr>
      <t xml:space="preserve">  2</t>
    </r>
    <r>
      <rPr>
        <sz val="12"/>
        <rFont val="仿宋"/>
        <charset val="134"/>
      </rPr>
      <t>、国有企业资本金注入</t>
    </r>
  </si>
  <si>
    <r>
      <rPr>
        <sz val="12"/>
        <rFont val="Times New Roman"/>
        <charset val="0"/>
      </rPr>
      <t xml:space="preserve">  2</t>
    </r>
    <r>
      <rPr>
        <sz val="12"/>
        <rFont val="仿宋"/>
        <charset val="134"/>
      </rPr>
      <t>、股利、股息收入</t>
    </r>
  </si>
  <si>
    <r>
      <rPr>
        <sz val="12"/>
        <rFont val="Times New Roman"/>
        <charset val="0"/>
      </rPr>
      <t xml:space="preserve">  3</t>
    </r>
    <r>
      <rPr>
        <sz val="12"/>
        <rFont val="仿宋"/>
        <charset val="134"/>
      </rPr>
      <t>、国有企业政策性补贴（项）</t>
    </r>
  </si>
  <si>
    <r>
      <rPr>
        <sz val="12"/>
        <rFont val="Times New Roman"/>
        <charset val="0"/>
      </rPr>
      <t xml:space="preserve">  3</t>
    </r>
    <r>
      <rPr>
        <sz val="12"/>
        <rFont val="仿宋"/>
        <charset val="134"/>
      </rPr>
      <t>、产权转让收入</t>
    </r>
  </si>
  <si>
    <r>
      <rPr>
        <sz val="12"/>
        <rFont val="Times New Roman"/>
        <charset val="0"/>
      </rPr>
      <t xml:space="preserve">  4</t>
    </r>
    <r>
      <rPr>
        <sz val="12"/>
        <rFont val="仿宋"/>
        <charset val="134"/>
      </rPr>
      <t>、金融国有资本经营预算支出</t>
    </r>
  </si>
  <si>
    <r>
      <rPr>
        <sz val="12"/>
        <rFont val="Times New Roman"/>
        <charset val="0"/>
      </rPr>
      <t xml:space="preserve">  4</t>
    </r>
    <r>
      <rPr>
        <sz val="12"/>
        <rFont val="仿宋"/>
        <charset val="134"/>
      </rPr>
      <t>、清算收入</t>
    </r>
  </si>
  <si>
    <r>
      <rPr>
        <sz val="12"/>
        <rFont val="Times New Roman"/>
        <charset val="0"/>
      </rPr>
      <t xml:space="preserve">  5</t>
    </r>
    <r>
      <rPr>
        <sz val="12"/>
        <rFont val="仿宋"/>
        <charset val="134"/>
      </rPr>
      <t>、其他国有资本经营预算支出</t>
    </r>
  </si>
  <si>
    <r>
      <rPr>
        <sz val="12"/>
        <rFont val="Times New Roman"/>
        <charset val="0"/>
      </rPr>
      <t xml:space="preserve">  5</t>
    </r>
    <r>
      <rPr>
        <sz val="12"/>
        <rFont val="仿宋"/>
        <charset val="134"/>
      </rPr>
      <t>、其他国有资本经营预算收入</t>
    </r>
  </si>
  <si>
    <t>二、盘活存量资金收入</t>
  </si>
  <si>
    <t>二、调出资金</t>
  </si>
  <si>
    <t>三、上年结转</t>
  </si>
  <si>
    <t>三、上年结余资金安排支出</t>
  </si>
  <si>
    <r>
      <rPr>
        <sz val="12"/>
        <rFont val="仿宋"/>
        <charset val="134"/>
      </rPr>
      <t>备注：</t>
    </r>
    <r>
      <rPr>
        <sz val="12"/>
        <rFont val="Times New Roman"/>
        <charset val="134"/>
      </rPr>
      <t>1</t>
    </r>
    <r>
      <rPr>
        <sz val="12"/>
        <rFont val="仿宋"/>
        <charset val="134"/>
      </rPr>
      <t>、本年收入</t>
    </r>
    <r>
      <rPr>
        <sz val="12"/>
        <rFont val="Times New Roman"/>
        <charset val="134"/>
      </rPr>
      <t>4929</t>
    </r>
    <r>
      <rPr>
        <sz val="12"/>
        <rFont val="仿宋"/>
        <charset val="134"/>
      </rPr>
      <t>万元，主要是：泉州市鲤城区国有资本投资集团有限公司上缴上年度利润收入</t>
    </r>
    <r>
      <rPr>
        <sz val="12"/>
        <rFont val="Times New Roman"/>
        <charset val="134"/>
      </rPr>
      <t>4929</t>
    </r>
    <r>
      <rPr>
        <sz val="12"/>
        <rFont val="仿宋"/>
        <charset val="134"/>
      </rPr>
      <t>万元，该公司上年总体经营财务状况:资产总额335.97亿元，负债总额191.76亿元，所有者权益144.21亿元。</t>
    </r>
    <r>
      <rPr>
        <sz val="12"/>
        <rFont val="Times New Roman"/>
        <charset val="134"/>
      </rPr>
      <t xml:space="preserve">
            2</t>
    </r>
    <r>
      <rPr>
        <sz val="12"/>
        <rFont val="仿宋"/>
        <charset val="134"/>
      </rPr>
      <t>、本年支出安排</t>
    </r>
    <r>
      <rPr>
        <sz val="12"/>
        <rFont val="Times New Roman"/>
        <charset val="134"/>
      </rPr>
      <t>1232</t>
    </r>
    <r>
      <rPr>
        <sz val="12"/>
        <rFont val="仿宋"/>
        <charset val="134"/>
      </rPr>
      <t>万元，主要是：根据《泉州市鲤城区人民政府关于印发区属企业国有资本收益收益管理意见的通知》（泉鲤政文〔2019〕24号安排国投集团及权属企业资本金(泉州刺桐鲤实业投资发展有限公司)50万元，根据《福建省粮食风险基金管理办法》（闽财规〔2022〕22号）安排粮食风险基金1182万元。</t>
    </r>
    <r>
      <rPr>
        <sz val="12"/>
        <rFont val="Times New Roman"/>
        <charset val="134"/>
      </rPr>
      <t xml:space="preserve">
            3</t>
    </r>
    <r>
      <rPr>
        <sz val="12"/>
        <rFont val="仿宋"/>
        <charset val="134"/>
      </rPr>
      <t>、本年收支盈余</t>
    </r>
    <r>
      <rPr>
        <sz val="12"/>
        <rFont val="Times New Roman"/>
        <charset val="134"/>
      </rPr>
      <t>3697</t>
    </r>
    <r>
      <rPr>
        <sz val="12"/>
        <rFont val="仿宋"/>
        <charset val="134"/>
      </rPr>
      <t>万元，调往一般公共预算弥补收支缺口。</t>
    </r>
  </si>
  <si>
    <t>附表八</t>
  </si>
  <si>
    <t>2025年新增债券资金收支预算调整表</t>
  </si>
  <si>
    <r>
      <rPr>
        <sz val="14"/>
        <rFont val="仿宋"/>
        <charset val="134"/>
      </rPr>
      <t>单位：万元</t>
    </r>
  </si>
  <si>
    <t>收入科目</t>
  </si>
  <si>
    <r>
      <rPr>
        <sz val="14"/>
        <rFont val="仿宋"/>
        <charset val="134"/>
      </rPr>
      <t>金额</t>
    </r>
  </si>
  <si>
    <r>
      <rPr>
        <sz val="14"/>
        <rFont val="仿宋"/>
        <charset val="134"/>
      </rPr>
      <t>备注</t>
    </r>
  </si>
  <si>
    <t>支出科目</t>
  </si>
  <si>
    <r>
      <rPr>
        <b/>
        <sz val="14"/>
        <rFont val="黑体"/>
        <charset val="134"/>
      </rPr>
      <t>一、一般公共预算收入</t>
    </r>
  </si>
  <si>
    <r>
      <rPr>
        <b/>
        <sz val="14"/>
        <rFont val="黑体"/>
        <charset val="134"/>
      </rPr>
      <t>一、一般公共预算支出</t>
    </r>
  </si>
  <si>
    <r>
      <rPr>
        <sz val="14"/>
        <rFont val="Times New Roman"/>
        <charset val="0"/>
      </rPr>
      <t>1</t>
    </r>
    <r>
      <rPr>
        <sz val="14"/>
        <rFont val="仿宋"/>
        <charset val="134"/>
      </rPr>
      <t>、地方政府一般债券转贷收入</t>
    </r>
  </si>
  <si>
    <r>
      <rPr>
        <sz val="14"/>
        <rFont val="Times New Roman"/>
        <charset val="0"/>
      </rPr>
      <t>2025</t>
    </r>
    <r>
      <rPr>
        <sz val="14"/>
        <rFont val="仿宋"/>
        <charset val="134"/>
      </rPr>
      <t>年第一批债券转贷资金</t>
    </r>
  </si>
  <si>
    <r>
      <rPr>
        <sz val="14"/>
        <rFont val="Times New Roman"/>
        <charset val="0"/>
      </rPr>
      <t>1</t>
    </r>
    <r>
      <rPr>
        <sz val="14"/>
        <rFont val="仿宋"/>
        <charset val="134"/>
      </rPr>
      <t>、其他普通教育支出</t>
    </r>
  </si>
  <si>
    <r>
      <rPr>
        <sz val="14"/>
        <rFont val="仿宋"/>
        <charset val="134"/>
      </rPr>
      <t>泉州五中江南校区建设项目</t>
    </r>
  </si>
  <si>
    <r>
      <rPr>
        <sz val="14"/>
        <rFont val="Times New Roman"/>
        <charset val="0"/>
      </rPr>
      <t>2</t>
    </r>
    <r>
      <rPr>
        <sz val="14"/>
        <rFont val="仿宋"/>
        <charset val="134"/>
      </rPr>
      <t>、其他城乡社区公共设施支出</t>
    </r>
  </si>
  <si>
    <r>
      <rPr>
        <sz val="14"/>
        <rFont val="仿宋"/>
        <charset val="134"/>
      </rPr>
      <t>鲤城区桥梁维修加固项目（一期工程）</t>
    </r>
  </si>
  <si>
    <r>
      <rPr>
        <sz val="14"/>
        <rFont val="Times New Roman"/>
        <charset val="0"/>
      </rPr>
      <t>3</t>
    </r>
    <r>
      <rPr>
        <sz val="14"/>
        <rFont val="仿宋"/>
        <charset val="134"/>
      </rPr>
      <t>、城乡社区环境卫生</t>
    </r>
  </si>
  <si>
    <r>
      <rPr>
        <sz val="14"/>
        <rFont val="Times New Roman"/>
        <charset val="0"/>
      </rPr>
      <t>2025</t>
    </r>
    <r>
      <rPr>
        <sz val="14"/>
        <rFont val="仿宋"/>
        <charset val="134"/>
      </rPr>
      <t>年鲤城区公厕改建改造工程</t>
    </r>
  </si>
  <si>
    <r>
      <rPr>
        <b/>
        <sz val="14"/>
        <rFont val="黑体"/>
        <charset val="134"/>
      </rPr>
      <t>二、政府性基金收入</t>
    </r>
  </si>
  <si>
    <r>
      <rPr>
        <b/>
        <sz val="14"/>
        <rFont val="黑体"/>
        <charset val="134"/>
      </rPr>
      <t>二、政府性基金支出</t>
    </r>
  </si>
  <si>
    <r>
      <rPr>
        <sz val="14"/>
        <rFont val="Times New Roman"/>
        <charset val="0"/>
      </rPr>
      <t>1</t>
    </r>
    <r>
      <rPr>
        <sz val="14"/>
        <rFont val="仿宋"/>
        <charset val="134"/>
      </rPr>
      <t>、地方政府专项债务转贷收入</t>
    </r>
  </si>
  <si>
    <r>
      <rPr>
        <sz val="14"/>
        <rFont val="Times New Roman"/>
        <charset val="0"/>
      </rPr>
      <t>2025</t>
    </r>
    <r>
      <rPr>
        <sz val="14"/>
        <rFont val="仿宋"/>
        <charset val="134"/>
      </rPr>
      <t>年第一批债券转贷资金、</t>
    </r>
    <r>
      <rPr>
        <sz val="14"/>
        <rFont val="Times New Roman"/>
        <charset val="0"/>
      </rPr>
      <t>2025</t>
    </r>
    <r>
      <rPr>
        <sz val="14"/>
        <rFont val="仿宋"/>
        <charset val="134"/>
      </rPr>
      <t>年第三批债券转贷资金、</t>
    </r>
    <r>
      <rPr>
        <sz val="14"/>
        <rFont val="Times New Roman"/>
        <charset val="0"/>
      </rPr>
      <t>2025</t>
    </r>
    <r>
      <rPr>
        <sz val="14"/>
        <rFont val="仿宋"/>
        <charset val="134"/>
      </rPr>
      <t>年第五批债券转贷资金、</t>
    </r>
    <r>
      <rPr>
        <sz val="14"/>
        <rFont val="Times New Roman"/>
        <charset val="0"/>
      </rPr>
      <t>2025</t>
    </r>
    <r>
      <rPr>
        <sz val="14"/>
        <rFont val="仿宋"/>
        <charset val="134"/>
      </rPr>
      <t>年第三批政府债务限额</t>
    </r>
  </si>
  <si>
    <r>
      <rPr>
        <sz val="14"/>
        <rFont val="Times New Roman"/>
        <charset val="0"/>
      </rPr>
      <t>1</t>
    </r>
    <r>
      <rPr>
        <sz val="14"/>
        <rFont val="仿宋"/>
        <charset val="134"/>
      </rPr>
      <t>、其他地方自行试点项目收益专项债券收入安排的支出</t>
    </r>
  </si>
  <si>
    <r>
      <rPr>
        <sz val="14"/>
        <rFont val="Times New Roman"/>
        <charset val="0"/>
      </rPr>
      <t>1</t>
    </r>
    <r>
      <rPr>
        <sz val="14"/>
        <rFont val="仿宋"/>
        <charset val="0"/>
      </rPr>
      <t>、“国家级高新区”——新能源新材料产业基地建设及基础设施项目</t>
    </r>
    <r>
      <rPr>
        <sz val="14"/>
        <rFont val="Times New Roman"/>
        <charset val="0"/>
      </rPr>
      <t>114000</t>
    </r>
    <r>
      <rPr>
        <sz val="14"/>
        <rFont val="仿宋"/>
        <charset val="0"/>
      </rPr>
      <t xml:space="preserve">万元；
</t>
    </r>
    <r>
      <rPr>
        <sz val="14"/>
        <rFont val="Times New Roman"/>
        <charset val="0"/>
      </rPr>
      <t>2</t>
    </r>
    <r>
      <rPr>
        <sz val="14"/>
        <rFont val="仿宋"/>
        <charset val="0"/>
      </rPr>
      <t>、“国家级高新区”——产业基地建设及基础设施项目</t>
    </r>
    <r>
      <rPr>
        <sz val="14"/>
        <rFont val="Times New Roman"/>
        <charset val="0"/>
      </rPr>
      <t>100000</t>
    </r>
    <r>
      <rPr>
        <sz val="14"/>
        <rFont val="仿宋"/>
        <charset val="0"/>
      </rPr>
      <t xml:space="preserve">万元；
</t>
    </r>
    <r>
      <rPr>
        <sz val="14"/>
        <rFont val="Times New Roman"/>
        <charset val="0"/>
      </rPr>
      <t>3</t>
    </r>
    <r>
      <rPr>
        <sz val="14"/>
        <rFont val="仿宋"/>
        <charset val="0"/>
      </rPr>
      <t>、鲤城区公共卫生服务中心二期</t>
    </r>
    <r>
      <rPr>
        <sz val="14"/>
        <rFont val="Times New Roman"/>
        <charset val="0"/>
      </rPr>
      <t>5000</t>
    </r>
    <r>
      <rPr>
        <sz val="14"/>
        <rFont val="仿宋"/>
        <charset val="0"/>
      </rPr>
      <t>万元；</t>
    </r>
    <r>
      <rPr>
        <sz val="14"/>
        <rFont val="Times New Roman"/>
        <charset val="0"/>
      </rPr>
      <t xml:space="preserve">
4</t>
    </r>
    <r>
      <rPr>
        <sz val="14"/>
        <rFont val="仿宋"/>
        <charset val="0"/>
      </rPr>
      <t>、泉州市鲤城区智慧城市鲤城大脑项目</t>
    </r>
    <r>
      <rPr>
        <sz val="14"/>
        <rFont val="Times New Roman"/>
        <charset val="0"/>
      </rPr>
      <t>1340</t>
    </r>
    <r>
      <rPr>
        <sz val="14"/>
        <rFont val="仿宋"/>
        <charset val="0"/>
      </rPr>
      <t>万元；</t>
    </r>
    <r>
      <rPr>
        <sz val="14"/>
        <rFont val="Times New Roman"/>
        <charset val="0"/>
      </rPr>
      <t xml:space="preserve">
5</t>
    </r>
    <r>
      <rPr>
        <sz val="14"/>
        <rFont val="仿宋"/>
        <charset val="0"/>
      </rPr>
      <t>、清理拖欠款</t>
    </r>
    <r>
      <rPr>
        <sz val="14"/>
        <rFont val="Times New Roman"/>
        <charset val="0"/>
      </rPr>
      <t>421</t>
    </r>
    <r>
      <rPr>
        <sz val="14"/>
        <rFont val="仿宋"/>
        <charset val="0"/>
      </rPr>
      <t>万元；</t>
    </r>
    <r>
      <rPr>
        <sz val="14"/>
        <rFont val="Times New Roman"/>
        <charset val="0"/>
      </rPr>
      <t xml:space="preserve">
6</t>
    </r>
    <r>
      <rPr>
        <sz val="14"/>
        <rFont val="仿宋"/>
        <charset val="0"/>
      </rPr>
      <t>、补充政府性基金财力</t>
    </r>
    <r>
      <rPr>
        <sz val="14"/>
        <rFont val="Times New Roman"/>
        <charset val="0"/>
      </rPr>
      <t>19504</t>
    </r>
    <r>
      <rPr>
        <sz val="14"/>
        <rFont val="仿宋"/>
        <charset val="0"/>
      </rPr>
      <t>万元。</t>
    </r>
  </si>
  <si>
    <r>
      <rPr>
        <b/>
        <sz val="14"/>
        <rFont val="黑体"/>
        <charset val="134"/>
      </rPr>
      <t>收入合计</t>
    </r>
  </si>
  <si>
    <r>
      <rPr>
        <b/>
        <sz val="14"/>
        <rFont val="黑体"/>
        <charset val="134"/>
      </rPr>
      <t>支出合计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</si>
</sst>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_ ;_ * \-#,##0_ ;_ * &quot;-&quot;??_ ;_ @_ "/>
    <numFmt numFmtId="178" formatCode="0_);[Red]\(0\)"/>
    <numFmt numFmtId="179" formatCode="#,##0.0000_ "/>
    <numFmt numFmtId="180" formatCode="#,##0.00_ "/>
    <numFmt numFmtId="181" formatCode="0_ "/>
    <numFmt numFmtId="182" formatCode="0.00_);[Red]\(0.00\)"/>
  </numFmts>
  <fonts count="77">
    <font>
      <sz val="11"/>
      <color theme="1"/>
      <name val="宋体"/>
      <charset val="134"/>
      <scheme val="minor"/>
    </font>
    <font>
      <sz val="16"/>
      <name val="黑体"/>
      <charset val="134"/>
    </font>
    <font>
      <sz val="14"/>
      <name val="Times New Roman"/>
      <charset val="0"/>
    </font>
    <font>
      <sz val="22"/>
      <name val="方正小标宋简体"/>
      <charset val="134"/>
    </font>
    <font>
      <sz val="14"/>
      <name val="仿宋"/>
      <charset val="134"/>
    </font>
    <font>
      <b/>
      <sz val="14"/>
      <name val="Times New Roman"/>
      <charset val="0"/>
    </font>
    <font>
      <sz val="14"/>
      <name val="Arial"/>
      <charset val="0"/>
    </font>
    <font>
      <b/>
      <sz val="16"/>
      <name val="黑体"/>
      <charset val="134"/>
    </font>
    <font>
      <b/>
      <sz val="16"/>
      <name val="Times New Roman"/>
      <charset val="0"/>
    </font>
    <font>
      <sz val="12"/>
      <name val="Times New Roman"/>
      <charset val="0"/>
    </font>
    <font>
      <sz val="12"/>
      <name val="黑体"/>
      <charset val="134"/>
    </font>
    <font>
      <sz val="12"/>
      <name val="仿宋"/>
      <charset val="134"/>
    </font>
    <font>
      <sz val="16"/>
      <name val="Times New Roman"/>
      <charset val="0"/>
    </font>
    <font>
      <b/>
      <sz val="12"/>
      <name val="黑体"/>
      <charset val="134"/>
    </font>
    <font>
      <b/>
      <sz val="12"/>
      <name val="Times New Roman"/>
      <charset val="0"/>
    </font>
    <font>
      <sz val="12"/>
      <name val="仿宋"/>
      <charset val="0"/>
    </font>
    <font>
      <sz val="12"/>
      <color indexed="8"/>
      <name val="仿宋"/>
      <charset val="134"/>
    </font>
    <font>
      <sz val="12"/>
      <color indexed="8"/>
      <name val="Times New Roman"/>
      <charset val="0"/>
    </font>
    <font>
      <sz val="12"/>
      <color rgb="FF000000"/>
      <name val="Times New Roman"/>
      <charset val="0"/>
    </font>
    <font>
      <sz val="11"/>
      <color rgb="FF000000"/>
      <name val="Times New Roman"/>
      <charset val="0"/>
    </font>
    <font>
      <sz val="16"/>
      <color indexed="8"/>
      <name val="黑体"/>
      <charset val="134"/>
    </font>
    <font>
      <sz val="16"/>
      <color indexed="8"/>
      <name val="Times New Roman"/>
      <charset val="0"/>
    </font>
    <font>
      <sz val="16"/>
      <color indexed="8"/>
      <name val="宋体"/>
      <charset val="134"/>
    </font>
    <font>
      <sz val="22"/>
      <color indexed="8"/>
      <name val="方正小标宋简体"/>
      <charset val="134"/>
    </font>
    <font>
      <sz val="22"/>
      <color indexed="8"/>
      <name val="Times New Roman"/>
      <charset val="0"/>
    </font>
    <font>
      <sz val="12"/>
      <color indexed="8"/>
      <name val="宋体"/>
      <charset val="134"/>
    </font>
    <font>
      <b/>
      <sz val="12"/>
      <color indexed="8"/>
      <name val="Times New Roman"/>
      <charset val="0"/>
    </font>
    <font>
      <b/>
      <sz val="12"/>
      <color indexed="8"/>
      <name val="黑体"/>
      <charset val="134"/>
    </font>
    <font>
      <sz val="12"/>
      <color indexed="8"/>
      <name val="黑体"/>
      <charset val="134"/>
    </font>
    <font>
      <sz val="10"/>
      <name val="Times New Roman"/>
      <charset val="0"/>
    </font>
    <font>
      <sz val="22"/>
      <name val="Times New Roman"/>
      <charset val="0"/>
    </font>
    <font>
      <sz val="20"/>
      <name val="Times New Roman"/>
      <charset val="0"/>
    </font>
    <font>
      <b/>
      <sz val="10"/>
      <name val="Times New Roman"/>
      <charset val="0"/>
    </font>
    <font>
      <sz val="10"/>
      <color rgb="FFFF0000"/>
      <name val="Times New Roman"/>
      <charset val="0"/>
    </font>
    <font>
      <sz val="10"/>
      <name val="Arial"/>
      <charset val="0"/>
    </font>
    <font>
      <b/>
      <sz val="3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name val="宋体"/>
      <charset val="134"/>
    </font>
    <font>
      <sz val="9"/>
      <color indexed="8"/>
      <name val="宋体"/>
      <charset val="134"/>
    </font>
    <font>
      <sz val="11"/>
      <color indexed="8"/>
      <name val="宋体"/>
      <charset val="134"/>
      <scheme val="minor"/>
    </font>
    <font>
      <sz val="12"/>
      <color indexed="8"/>
      <name val="楷体"/>
      <charset val="134"/>
    </font>
    <font>
      <b/>
      <sz val="14"/>
      <name val="黑体"/>
      <charset val="134"/>
    </font>
    <font>
      <sz val="10"/>
      <name val="仿宋"/>
      <charset val="134"/>
    </font>
    <font>
      <sz val="10"/>
      <name val="楷体"/>
      <charset val="134"/>
    </font>
    <font>
      <sz val="10"/>
      <name val="黑体"/>
      <charset val="134"/>
    </font>
    <font>
      <sz val="16"/>
      <name val="宋体"/>
      <charset val="134"/>
    </font>
    <font>
      <b/>
      <sz val="12"/>
      <name val="仿宋"/>
      <charset val="134"/>
    </font>
    <font>
      <b/>
      <sz val="10"/>
      <name val="仿宋"/>
      <charset val="134"/>
    </font>
    <font>
      <sz val="12"/>
      <name val="楷体"/>
      <charset val="134"/>
    </font>
    <font>
      <b/>
      <sz val="12"/>
      <color indexed="8"/>
      <name val="仿宋"/>
      <charset val="134"/>
    </font>
    <font>
      <b/>
      <sz val="12"/>
      <name val="楷体"/>
      <charset val="134"/>
    </font>
    <font>
      <sz val="10"/>
      <name val="宋体"/>
      <charset val="134"/>
    </font>
    <font>
      <sz val="12"/>
      <name val="Times New Roman"/>
      <charset val="134"/>
    </font>
    <font>
      <sz val="10"/>
      <name val="仿宋"/>
      <charset val="0"/>
    </font>
    <font>
      <sz val="14"/>
      <name val="仿宋"/>
      <charset val="0"/>
    </font>
    <font>
      <sz val="25"/>
      <name val="方正小标宋简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rgb="FF000000"/>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7"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3" borderId="19" applyNumberFormat="0" applyAlignment="0" applyProtection="0">
      <alignment vertical="center"/>
    </xf>
    <xf numFmtId="0" fontId="45" fillId="4" borderId="20" applyNumberFormat="0" applyAlignment="0" applyProtection="0">
      <alignment vertical="center"/>
    </xf>
    <xf numFmtId="0" fontId="46" fillId="4" borderId="19" applyNumberFormat="0" applyAlignment="0" applyProtection="0">
      <alignment vertical="center"/>
    </xf>
    <xf numFmtId="0" fontId="47" fillId="5" borderId="21" applyNumberFormat="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34" fillId="0" borderId="0"/>
    <xf numFmtId="0" fontId="55" fillId="0" borderId="0"/>
    <xf numFmtId="0" fontId="56" fillId="0" borderId="0"/>
    <xf numFmtId="0" fontId="34" fillId="0" borderId="0"/>
    <xf numFmtId="0" fontId="34" fillId="0" borderId="0"/>
    <xf numFmtId="0" fontId="9" fillId="0" borderId="0"/>
    <xf numFmtId="0" fontId="0" fillId="0" borderId="0">
      <alignment vertical="center"/>
    </xf>
    <xf numFmtId="0" fontId="57" fillId="0" borderId="0">
      <alignment vertical="center"/>
    </xf>
    <xf numFmtId="0" fontId="56" fillId="0" borderId="0"/>
    <xf numFmtId="0" fontId="34" fillId="0" borderId="0"/>
    <xf numFmtId="0" fontId="58" fillId="0" borderId="0">
      <alignment vertical="center"/>
    </xf>
    <xf numFmtId="0" fontId="55" fillId="0" borderId="0"/>
    <xf numFmtId="9" fontId="34" fillId="0" borderId="0" applyFont="0" applyFill="0" applyBorder="0" applyAlignment="0" applyProtection="0">
      <alignment vertical="center"/>
    </xf>
    <xf numFmtId="0" fontId="56" fillId="0" borderId="0">
      <alignment vertical="center"/>
    </xf>
    <xf numFmtId="43" fontId="56" fillId="0" borderId="0" applyFont="0" applyFill="0" applyBorder="0" applyAlignment="0" applyProtection="0"/>
    <xf numFmtId="9" fontId="34" fillId="0" borderId="0" applyFont="0" applyFill="0" applyBorder="0" applyAlignment="0" applyProtection="0">
      <alignment vertical="center"/>
    </xf>
    <xf numFmtId="0" fontId="56" fillId="0" borderId="0">
      <alignment vertical="center"/>
    </xf>
  </cellStyleXfs>
  <cellXfs count="2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60" applyFont="1" applyFill="1" applyAlignment="1">
      <alignment horizontal="left" vertical="center" wrapText="1"/>
    </xf>
    <xf numFmtId="176" fontId="8" fillId="0" borderId="0" xfId="60" applyNumberFormat="1" applyFont="1" applyFill="1" applyAlignment="1">
      <alignment horizontal="left" vertical="center"/>
    </xf>
    <xf numFmtId="0" fontId="8" fillId="0" borderId="0" xfId="60" applyFont="1" applyFill="1" applyAlignment="1">
      <alignment horizontal="left" vertical="center"/>
    </xf>
    <xf numFmtId="177" fontId="3" fillId="0" borderId="0" xfId="61" applyNumberFormat="1" applyFont="1" applyFill="1" applyAlignment="1">
      <alignment horizontal="center" vertical="center" wrapText="1"/>
    </xf>
    <xf numFmtId="176" fontId="3" fillId="0" borderId="0" xfId="61" applyNumberFormat="1" applyFont="1" applyFill="1" applyAlignment="1">
      <alignment horizontal="center" vertical="center"/>
    </xf>
    <xf numFmtId="177" fontId="3" fillId="0" borderId="0" xfId="61" applyNumberFormat="1" applyFont="1" applyFill="1" applyAlignment="1">
      <alignment horizontal="center" vertical="center"/>
    </xf>
    <xf numFmtId="0" fontId="9" fillId="0" borderId="5" xfId="60" applyFont="1" applyFill="1" applyBorder="1" applyAlignment="1">
      <alignment horizontal="left" vertical="center" wrapText="1"/>
    </xf>
    <xf numFmtId="176" fontId="9" fillId="0" borderId="5" xfId="60" applyNumberFormat="1" applyFont="1" applyFill="1" applyBorder="1" applyAlignment="1">
      <alignment horizontal="left" vertical="center"/>
    </xf>
    <xf numFmtId="176" fontId="9" fillId="0" borderId="0" xfId="60" applyNumberFormat="1" applyFont="1" applyFill="1" applyBorder="1" applyAlignment="1">
      <alignment horizontal="left" vertical="center"/>
    </xf>
    <xf numFmtId="176" fontId="9" fillId="0" borderId="0" xfId="60" applyNumberFormat="1" applyFont="1" applyFill="1" applyAlignment="1">
      <alignment vertical="center"/>
    </xf>
    <xf numFmtId="0" fontId="9" fillId="0" borderId="0" xfId="60" applyFont="1" applyFill="1" applyAlignment="1">
      <alignment vertical="center"/>
    </xf>
    <xf numFmtId="176" fontId="9" fillId="0" borderId="5" xfId="60" applyNumberFormat="1" applyFont="1" applyFill="1" applyBorder="1" applyAlignment="1">
      <alignment horizontal="right" vertical="center"/>
    </xf>
    <xf numFmtId="0" fontId="9" fillId="0" borderId="1" xfId="60" applyFont="1" applyFill="1" applyBorder="1" applyAlignment="1">
      <alignment horizontal="center" vertical="center" wrapText="1"/>
    </xf>
    <xf numFmtId="176" fontId="9" fillId="0" borderId="1" xfId="60" applyNumberFormat="1" applyFont="1" applyFill="1" applyBorder="1" applyAlignment="1">
      <alignment horizontal="center" vertical="center" wrapText="1"/>
    </xf>
    <xf numFmtId="0" fontId="9" fillId="0" borderId="1" xfId="60" applyFont="1" applyFill="1" applyBorder="1" applyAlignment="1">
      <alignment horizontal="center" vertical="center"/>
    </xf>
    <xf numFmtId="0" fontId="10" fillId="0" borderId="1" xfId="60" applyFont="1" applyFill="1" applyBorder="1" applyAlignment="1">
      <alignment horizontal="left" vertical="center" wrapText="1"/>
    </xf>
    <xf numFmtId="0" fontId="10" fillId="0" borderId="1" xfId="60" applyFont="1" applyFill="1" applyBorder="1" applyAlignment="1">
      <alignment horizontal="left" vertical="center"/>
    </xf>
    <xf numFmtId="0" fontId="9" fillId="0" borderId="1" xfId="60" applyNumberFormat="1" applyFont="1" applyFill="1" applyBorder="1" applyAlignment="1" applyProtection="1">
      <alignment vertical="center" wrapText="1"/>
    </xf>
    <xf numFmtId="176" fontId="9" fillId="0" borderId="1" xfId="60" applyNumberFormat="1" applyFont="1" applyFill="1" applyBorder="1" applyAlignment="1">
      <alignment horizontal="center" vertical="center"/>
    </xf>
    <xf numFmtId="0" fontId="9" fillId="0" borderId="1" xfId="60" applyNumberFormat="1" applyFont="1" applyFill="1" applyBorder="1" applyAlignment="1" applyProtection="1">
      <alignment vertical="center"/>
    </xf>
    <xf numFmtId="0" fontId="9" fillId="0" borderId="1" xfId="60" applyFont="1" applyFill="1" applyBorder="1" applyAlignment="1">
      <alignment vertical="center"/>
    </xf>
    <xf numFmtId="0" fontId="10" fillId="0" borderId="1" xfId="60" applyFont="1" applyFill="1" applyBorder="1" applyAlignment="1">
      <alignment horizontal="center" vertical="center" wrapText="1"/>
    </xf>
    <xf numFmtId="0" fontId="10" fillId="0" borderId="1" xfId="60" applyFont="1" applyFill="1" applyBorder="1" applyAlignment="1">
      <alignment horizontal="center" vertical="center"/>
    </xf>
    <xf numFmtId="0" fontId="11" fillId="0" borderId="0" xfId="60" applyFont="1" applyFill="1" applyAlignment="1">
      <alignment horizontal="left" vertical="center" wrapText="1"/>
    </xf>
    <xf numFmtId="0" fontId="9" fillId="0" borderId="0" xfId="60" applyFont="1" applyFill="1" applyAlignment="1">
      <alignment horizontal="left" vertical="center" wrapText="1"/>
    </xf>
    <xf numFmtId="0" fontId="1"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176" fontId="12" fillId="0" borderId="0"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176" fontId="9" fillId="0" borderId="0" xfId="62" applyNumberFormat="1" applyFont="1" applyFill="1" applyBorder="1" applyAlignment="1">
      <alignment vertical="center"/>
    </xf>
    <xf numFmtId="177" fontId="3" fillId="0" borderId="0" xfId="64" applyNumberFormat="1" applyFont="1" applyFill="1" applyAlignment="1">
      <alignment horizontal="center" vertical="center"/>
    </xf>
    <xf numFmtId="176" fontId="3" fillId="0" borderId="0" xfId="64" applyNumberFormat="1" applyFont="1" applyFill="1" applyAlignment="1">
      <alignment horizontal="center" vertical="center"/>
    </xf>
    <xf numFmtId="177" fontId="9" fillId="0" borderId="5" xfId="64" applyNumberFormat="1" applyFont="1" applyFill="1" applyBorder="1" applyAlignment="1">
      <alignment horizontal="left" vertical="center"/>
    </xf>
    <xf numFmtId="176" fontId="9" fillId="0" borderId="0" xfId="62" applyNumberFormat="1" applyFont="1" applyFill="1" applyAlignment="1">
      <alignment vertical="center"/>
    </xf>
    <xf numFmtId="0" fontId="9" fillId="0" borderId="0" xfId="62" applyNumberFormat="1" applyFont="1" applyFill="1" applyAlignment="1">
      <alignment horizontal="center" vertical="center"/>
    </xf>
    <xf numFmtId="0" fontId="9" fillId="0" borderId="5" xfId="62" applyNumberFormat="1" applyFont="1" applyFill="1" applyBorder="1" applyAlignment="1">
      <alignment horizontal="right" vertical="center"/>
    </xf>
    <xf numFmtId="176" fontId="9" fillId="0" borderId="5" xfId="62" applyNumberFormat="1" applyFont="1" applyFill="1" applyBorder="1" applyAlignment="1">
      <alignment horizontal="right" vertical="center"/>
    </xf>
    <xf numFmtId="176" fontId="9" fillId="0" borderId="0" xfId="62" applyNumberFormat="1" applyFont="1" applyFill="1" applyBorder="1" applyAlignment="1">
      <alignment horizontal="right" vertical="center"/>
    </xf>
    <xf numFmtId="176" fontId="11" fillId="0" borderId="0" xfId="62" applyNumberFormat="1" applyFont="1" applyFill="1" applyAlignment="1">
      <alignment horizontal="right" vertical="center"/>
    </xf>
    <xf numFmtId="0" fontId="11" fillId="0" borderId="1" xfId="62"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8" fontId="11" fillId="0" borderId="1" xfId="62"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xf>
    <xf numFmtId="178" fontId="13" fillId="0" borderId="1" xfId="62" applyNumberFormat="1" applyFont="1" applyFill="1" applyBorder="1" applyAlignment="1">
      <alignment horizontal="left" vertical="center" wrapText="1"/>
    </xf>
    <xf numFmtId="178" fontId="14" fillId="0" borderId="1" xfId="62" applyNumberFormat="1" applyFont="1" applyFill="1" applyBorder="1" applyAlignment="1">
      <alignment horizontal="left" vertical="center" wrapText="1"/>
    </xf>
    <xf numFmtId="176" fontId="14" fillId="0" borderId="1" xfId="62"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1" xfId="0" applyNumberFormat="1" applyFont="1" applyFill="1" applyBorder="1" applyAlignment="1">
      <alignment vertical="center" wrapText="1"/>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50" applyNumberFormat="1" applyFont="1" applyFill="1" applyBorder="1" applyAlignment="1">
      <alignment horizontal="center" vertical="center"/>
    </xf>
    <xf numFmtId="0" fontId="11" fillId="0" borderId="1" xfId="50" applyNumberFormat="1" applyFont="1" applyFill="1" applyBorder="1" applyAlignment="1">
      <alignment vertical="center" wrapText="1"/>
    </xf>
    <xf numFmtId="176" fontId="9" fillId="0" borderId="1" xfId="63" applyNumberFormat="1" applyFont="1" applyFill="1" applyBorder="1" applyAlignment="1">
      <alignment horizontal="center" vertical="center"/>
    </xf>
    <xf numFmtId="0" fontId="11" fillId="0" borderId="1" xfId="62" applyNumberFormat="1" applyFont="1" applyFill="1" applyBorder="1" applyAlignment="1">
      <alignment vertical="center" wrapText="1"/>
    </xf>
    <xf numFmtId="176" fontId="9" fillId="0" borderId="1" xfId="62" applyNumberFormat="1" applyFont="1" applyFill="1" applyBorder="1" applyAlignment="1">
      <alignment horizontal="center" vertical="center"/>
    </xf>
    <xf numFmtId="176" fontId="14" fillId="0" borderId="1" xfId="63" applyNumberFormat="1" applyFont="1" applyFill="1" applyBorder="1" applyAlignment="1">
      <alignment horizontal="center" vertical="center"/>
    </xf>
    <xf numFmtId="0" fontId="9" fillId="0" borderId="1" xfId="50" applyNumberFormat="1" applyFont="1" applyFill="1" applyBorder="1" applyAlignment="1">
      <alignment vertical="center" wrapText="1"/>
    </xf>
    <xf numFmtId="176" fontId="9" fillId="0" borderId="1" xfId="50" applyNumberFormat="1" applyFont="1" applyFill="1" applyBorder="1" applyAlignment="1">
      <alignment vertical="center"/>
    </xf>
    <xf numFmtId="0" fontId="11" fillId="0" borderId="6" xfId="0" applyNumberFormat="1" applyFont="1" applyFill="1" applyBorder="1" applyAlignment="1">
      <alignment vertical="center" wrapText="1"/>
    </xf>
    <xf numFmtId="178" fontId="11" fillId="0" borderId="1" xfId="62" applyNumberFormat="1" applyFont="1" applyFill="1" applyBorder="1" applyAlignment="1">
      <alignment horizontal="left" vertical="center" wrapText="1"/>
    </xf>
    <xf numFmtId="178" fontId="13" fillId="0" borderId="7" xfId="62" applyNumberFormat="1" applyFont="1" applyFill="1" applyBorder="1" applyAlignment="1">
      <alignment horizontal="left" vertical="center" wrapText="1"/>
    </xf>
    <xf numFmtId="178" fontId="14" fillId="0" borderId="6" xfId="62" applyNumberFormat="1" applyFont="1" applyFill="1" applyBorder="1" applyAlignment="1">
      <alignment horizontal="left" vertical="center" wrapText="1"/>
    </xf>
    <xf numFmtId="178" fontId="9" fillId="0" borderId="1" xfId="65" applyNumberFormat="1" applyFont="1" applyFill="1" applyBorder="1" applyAlignment="1">
      <alignment horizontal="center" vertical="center" wrapText="1"/>
    </xf>
    <xf numFmtId="178" fontId="9" fillId="0" borderId="1" xfId="65" applyNumberFormat="1" applyFont="1" applyFill="1" applyBorder="1" applyAlignment="1">
      <alignment horizontal="left" vertical="center" wrapText="1"/>
    </xf>
    <xf numFmtId="176" fontId="9" fillId="0" borderId="1" xfId="65" applyNumberFormat="1" applyFont="1" applyFill="1" applyBorder="1" applyAlignment="1">
      <alignment horizontal="center" vertical="center" wrapText="1"/>
    </xf>
    <xf numFmtId="176" fontId="9" fillId="0" borderId="8" xfId="65" applyNumberFormat="1" applyFont="1" applyFill="1" applyBorder="1" applyAlignment="1">
      <alignment horizontal="center" vertical="center" wrapText="1"/>
    </xf>
    <xf numFmtId="178" fontId="11" fillId="0" borderId="1" xfId="65" applyNumberFormat="1" applyFont="1" applyFill="1" applyBorder="1" applyAlignment="1">
      <alignment horizontal="left" vertical="center" wrapText="1"/>
    </xf>
    <xf numFmtId="176" fontId="14" fillId="0" borderId="8" xfId="62" applyNumberFormat="1" applyFont="1" applyFill="1" applyBorder="1" applyAlignment="1">
      <alignment horizontal="center" vertical="center"/>
    </xf>
    <xf numFmtId="0" fontId="13" fillId="0" borderId="9" xfId="0" applyNumberFormat="1" applyFont="1" applyFill="1" applyBorder="1" applyAlignment="1">
      <alignment horizontal="center" vertical="center"/>
    </xf>
    <xf numFmtId="0" fontId="14" fillId="0" borderId="9" xfId="0" applyNumberFormat="1" applyFont="1" applyFill="1" applyBorder="1" applyAlignment="1">
      <alignment horizontal="center" vertical="center"/>
    </xf>
    <xf numFmtId="176" fontId="14" fillId="0" borderId="9" xfId="63" applyNumberFormat="1" applyFont="1" applyFill="1" applyBorder="1" applyAlignment="1">
      <alignment horizontal="center" vertical="center"/>
    </xf>
    <xf numFmtId="176" fontId="14" fillId="0" borderId="9" xfId="0" applyNumberFormat="1" applyFont="1" applyFill="1" applyBorder="1" applyAlignment="1">
      <alignment horizontal="center" vertical="center"/>
    </xf>
    <xf numFmtId="178" fontId="13" fillId="0" borderId="9" xfId="65" applyNumberFormat="1" applyFont="1" applyFill="1" applyBorder="1" applyAlignment="1">
      <alignment horizontal="center" vertical="center" wrapText="1"/>
    </xf>
    <xf numFmtId="178" fontId="14" fillId="0" borderId="9" xfId="65" applyNumberFormat="1" applyFont="1" applyFill="1" applyBorder="1" applyAlignment="1">
      <alignment horizontal="center" vertical="center" wrapText="1"/>
    </xf>
    <xf numFmtId="176" fontId="14" fillId="0" borderId="10" xfId="63" applyNumberFormat="1" applyFont="1" applyFill="1" applyBorder="1" applyAlignment="1">
      <alignment horizontal="center" vertical="center"/>
    </xf>
    <xf numFmtId="0" fontId="1" fillId="0" borderId="0" xfId="60" applyNumberFormat="1" applyFont="1" applyFill="1" applyAlignment="1">
      <alignment vertical="center"/>
    </xf>
    <xf numFmtId="0" fontId="9" fillId="0" borderId="0" xfId="60" applyNumberFormat="1" applyFont="1" applyFill="1" applyAlignment="1">
      <alignment vertical="center"/>
    </xf>
    <xf numFmtId="0" fontId="11" fillId="0" borderId="5" xfId="60" applyNumberFormat="1" applyFont="1" applyFill="1" applyBorder="1" applyAlignment="1">
      <alignment horizontal="left" vertical="center"/>
    </xf>
    <xf numFmtId="176" fontId="11" fillId="0" borderId="5" xfId="60" applyNumberFormat="1" applyFont="1" applyFill="1" applyBorder="1" applyAlignment="1">
      <alignment horizontal="left" vertical="center"/>
    </xf>
    <xf numFmtId="176" fontId="11" fillId="0" borderId="0" xfId="60" applyNumberFormat="1" applyFont="1" applyFill="1" applyBorder="1" applyAlignment="1">
      <alignment horizontal="left" vertical="center"/>
    </xf>
    <xf numFmtId="0" fontId="11" fillId="0" borderId="0" xfId="60" applyNumberFormat="1" applyFont="1" applyFill="1" applyAlignment="1">
      <alignment vertical="center"/>
    </xf>
    <xf numFmtId="176" fontId="11" fillId="0" borderId="5" xfId="60" applyNumberFormat="1" applyFont="1" applyFill="1" applyBorder="1" applyAlignment="1">
      <alignment horizontal="right" vertical="center"/>
    </xf>
    <xf numFmtId="0" fontId="11" fillId="0" borderId="1" xfId="60" applyNumberFormat="1" applyFont="1" applyFill="1" applyBorder="1" applyAlignment="1">
      <alignment horizontal="center" vertical="center"/>
    </xf>
    <xf numFmtId="176" fontId="11" fillId="0" borderId="1" xfId="60" applyNumberFormat="1" applyFont="1" applyFill="1" applyBorder="1" applyAlignment="1">
      <alignment horizontal="center" vertical="center" wrapText="1"/>
    </xf>
    <xf numFmtId="0" fontId="9" fillId="0" borderId="1" xfId="60" applyNumberFormat="1" applyFont="1" applyFill="1" applyBorder="1" applyAlignment="1">
      <alignment horizontal="left" vertical="center"/>
    </xf>
    <xf numFmtId="0" fontId="9" fillId="0" borderId="1" xfId="60" applyNumberFormat="1" applyFont="1" applyFill="1" applyBorder="1" applyAlignment="1">
      <alignment vertical="center"/>
    </xf>
    <xf numFmtId="176" fontId="9" fillId="0" borderId="1" xfId="50" applyNumberFormat="1" applyFont="1" applyFill="1" applyBorder="1" applyAlignment="1">
      <alignment horizontal="center" vertical="center"/>
    </xf>
    <xf numFmtId="0" fontId="14" fillId="0" borderId="1" xfId="60" applyNumberFormat="1" applyFont="1" applyFill="1" applyBorder="1" applyAlignment="1">
      <alignment vertical="center"/>
    </xf>
    <xf numFmtId="176" fontId="14" fillId="0" borderId="1" xfId="50" applyNumberFormat="1" applyFont="1" applyFill="1" applyBorder="1" applyAlignment="1">
      <alignment horizontal="center" vertical="center"/>
    </xf>
    <xf numFmtId="176" fontId="14" fillId="0" borderId="1" xfId="60" applyNumberFormat="1" applyFont="1" applyFill="1" applyBorder="1" applyAlignment="1">
      <alignment horizontal="center" vertical="center"/>
    </xf>
    <xf numFmtId="0" fontId="11" fillId="0" borderId="1" xfId="60" applyNumberFormat="1" applyFont="1" applyFill="1" applyBorder="1" applyAlignment="1">
      <alignment vertical="center"/>
    </xf>
    <xf numFmtId="0" fontId="10" fillId="0" borderId="1" xfId="60" applyNumberFormat="1" applyFont="1" applyFill="1" applyBorder="1" applyAlignment="1">
      <alignment horizontal="left" vertical="center"/>
    </xf>
    <xf numFmtId="0" fontId="9" fillId="0" borderId="1" xfId="60" applyNumberFormat="1" applyFont="1" applyFill="1" applyBorder="1" applyAlignment="1">
      <alignment horizontal="center" vertical="center"/>
    </xf>
    <xf numFmtId="0" fontId="15" fillId="0" borderId="1" xfId="60" applyNumberFormat="1" applyFont="1" applyFill="1" applyBorder="1" applyAlignment="1">
      <alignment vertical="center"/>
    </xf>
    <xf numFmtId="0" fontId="11" fillId="0" borderId="11" xfId="60" applyNumberFormat="1" applyFont="1" applyFill="1" applyBorder="1" applyAlignment="1">
      <alignment horizontal="left" vertical="center"/>
    </xf>
    <xf numFmtId="176" fontId="9" fillId="0" borderId="11" xfId="60" applyNumberFormat="1" applyFont="1" applyFill="1" applyBorder="1" applyAlignment="1">
      <alignment horizontal="left" vertical="center"/>
    </xf>
    <xf numFmtId="0" fontId="9" fillId="0" borderId="11" xfId="60" applyNumberFormat="1" applyFont="1" applyFill="1" applyBorder="1" applyAlignment="1">
      <alignment horizontal="left"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176" fontId="9" fillId="0" borderId="0"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xf>
    <xf numFmtId="180" fontId="9" fillId="0" borderId="0" xfId="0" applyNumberFormat="1" applyFont="1" applyFill="1" applyBorder="1" applyAlignment="1">
      <alignment horizontal="right" vertical="center"/>
    </xf>
    <xf numFmtId="180" fontId="9" fillId="0" borderId="5" xfId="0" applyNumberFormat="1" applyFont="1" applyFill="1" applyBorder="1" applyAlignment="1">
      <alignment horizontal="right" vertical="center"/>
    </xf>
    <xf numFmtId="0" fontId="16" fillId="0" borderId="1" xfId="49" applyFont="1" applyFill="1" applyBorder="1" applyAlignment="1">
      <alignment horizontal="center" vertical="center"/>
    </xf>
    <xf numFmtId="0" fontId="9" fillId="0" borderId="2" xfId="49"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9" fontId="9" fillId="0" borderId="1" xfId="49" applyNumberFormat="1" applyFont="1" applyFill="1" applyBorder="1" applyAlignment="1">
      <alignment horizontal="center" vertical="center" wrapText="1"/>
    </xf>
    <xf numFmtId="180" fontId="9" fillId="0" borderId="1" xfId="49" applyNumberFormat="1" applyFont="1" applyFill="1" applyBorder="1" applyAlignment="1">
      <alignment horizontal="center" vertical="center" wrapText="1"/>
    </xf>
    <xf numFmtId="180" fontId="9" fillId="0" borderId="1" xfId="49" applyNumberFormat="1" applyFont="1" applyFill="1" applyBorder="1" applyAlignment="1">
      <alignment horizontal="center" vertical="center"/>
    </xf>
    <xf numFmtId="180" fontId="9" fillId="0" borderId="2" xfId="49" applyNumberFormat="1" applyFont="1" applyFill="1" applyBorder="1" applyAlignment="1">
      <alignment horizontal="center" vertical="center" wrapText="1"/>
    </xf>
    <xf numFmtId="49" fontId="17" fillId="0" borderId="7" xfId="49" applyNumberFormat="1" applyFont="1" applyFill="1" applyBorder="1" applyAlignment="1">
      <alignment horizontal="center" vertical="center" wrapText="1"/>
    </xf>
    <xf numFmtId="0" fontId="0" fillId="0" borderId="0" xfId="0" applyBorder="1">
      <alignment vertical="center"/>
    </xf>
    <xf numFmtId="0" fontId="17" fillId="0" borderId="1" xfId="49" applyFont="1" applyFill="1" applyBorder="1" applyAlignment="1">
      <alignment horizontal="center" vertical="center"/>
    </xf>
    <xf numFmtId="0" fontId="9" fillId="0" borderId="4" xfId="49" applyFont="1" applyFill="1" applyBorder="1" applyAlignment="1">
      <alignment horizontal="center" vertical="center" wrapText="1"/>
    </xf>
    <xf numFmtId="176" fontId="9" fillId="0" borderId="1" xfId="49" applyNumberFormat="1" applyFont="1" applyFill="1" applyBorder="1" applyAlignment="1">
      <alignment horizontal="center" vertical="center"/>
    </xf>
    <xf numFmtId="180" fontId="11" fillId="0" borderId="1" xfId="49" applyNumberFormat="1" applyFont="1" applyFill="1" applyBorder="1" applyAlignment="1">
      <alignment horizontal="center" vertical="center" wrapText="1"/>
    </xf>
    <xf numFmtId="180" fontId="9" fillId="0" borderId="4" xfId="49" applyNumberFormat="1" applyFont="1" applyFill="1" applyBorder="1" applyAlignment="1">
      <alignment horizontal="center" vertical="center"/>
    </xf>
    <xf numFmtId="180" fontId="9" fillId="0" borderId="4" xfId="49" applyNumberFormat="1"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0" fontId="17" fillId="0" borderId="7" xfId="49" applyFont="1" applyFill="1" applyBorder="1" applyAlignment="1">
      <alignment horizontal="center" vertical="center"/>
    </xf>
    <xf numFmtId="0" fontId="17" fillId="0" borderId="12" xfId="49" applyFont="1" applyFill="1" applyBorder="1" applyAlignment="1">
      <alignment horizontal="center" vertical="center"/>
    </xf>
    <xf numFmtId="0" fontId="17" fillId="0" borderId="6" xfId="49" applyFont="1" applyFill="1" applyBorder="1" applyAlignment="1">
      <alignment horizontal="center" vertical="center"/>
    </xf>
    <xf numFmtId="0" fontId="9" fillId="0" borderId="1" xfId="59" applyFont="1" applyFill="1" applyBorder="1" applyAlignment="1">
      <alignment vertical="center"/>
    </xf>
    <xf numFmtId="176" fontId="9" fillId="0" borderId="1" xfId="59" applyNumberFormat="1" applyFont="1" applyFill="1" applyBorder="1" applyAlignment="1">
      <alignment horizontal="center" vertical="center"/>
    </xf>
    <xf numFmtId="179" fontId="9" fillId="0" borderId="1" xfId="59" applyNumberFormat="1" applyFont="1" applyFill="1" applyBorder="1" applyAlignment="1">
      <alignment horizontal="center" vertical="center"/>
    </xf>
    <xf numFmtId="180" fontId="9" fillId="0" borderId="1" xfId="59" applyNumberFormat="1" applyFont="1" applyFill="1" applyBorder="1" applyAlignment="1">
      <alignment horizontal="center" vertical="center"/>
    </xf>
    <xf numFmtId="49" fontId="17" fillId="0" borderId="1" xfId="59" applyNumberFormat="1" applyFont="1" applyFill="1" applyBorder="1" applyAlignment="1">
      <alignment horizontal="left" vertical="center"/>
    </xf>
    <xf numFmtId="0" fontId="17" fillId="0" borderId="1" xfId="59" applyFont="1" applyFill="1" applyBorder="1" applyAlignment="1">
      <alignment vertical="center" wrapText="1"/>
    </xf>
    <xf numFmtId="176" fontId="17" fillId="0" borderId="1" xfId="59" applyNumberFormat="1" applyFont="1" applyFill="1" applyBorder="1" applyAlignment="1">
      <alignment horizontal="center" vertical="center" wrapText="1"/>
    </xf>
    <xf numFmtId="179" fontId="17" fillId="0" borderId="1" xfId="59" applyNumberFormat="1" applyFont="1" applyFill="1" applyBorder="1" applyAlignment="1">
      <alignment horizontal="center" vertical="center" wrapText="1"/>
    </xf>
    <xf numFmtId="180" fontId="17" fillId="0" borderId="1" xfId="59" applyNumberFormat="1" applyFont="1" applyFill="1" applyBorder="1" applyAlignment="1">
      <alignment horizontal="center" vertical="center" wrapText="1"/>
    </xf>
    <xf numFmtId="179" fontId="9" fillId="0" borderId="1" xfId="59" applyNumberFormat="1" applyFont="1" applyFill="1" applyBorder="1" applyAlignment="1">
      <alignment horizontal="center" vertical="center" shrinkToFit="1"/>
    </xf>
    <xf numFmtId="0" fontId="18" fillId="0" borderId="1" xfId="59" applyFont="1" applyFill="1" applyBorder="1" applyAlignment="1">
      <alignment vertical="center" wrapText="1"/>
    </xf>
    <xf numFmtId="0" fontId="9" fillId="0" borderId="1" xfId="59" applyFont="1" applyFill="1" applyBorder="1" applyAlignment="1">
      <alignment vertical="center" wrapText="1"/>
    </xf>
    <xf numFmtId="176" fontId="9" fillId="0" borderId="1" xfId="59" applyNumberFormat="1" applyFont="1" applyFill="1" applyBorder="1" applyAlignment="1">
      <alignment horizontal="center" vertical="center" wrapText="1"/>
    </xf>
    <xf numFmtId="179" fontId="9" fillId="0" borderId="1" xfId="59" applyNumberFormat="1" applyFont="1" applyFill="1" applyBorder="1" applyAlignment="1">
      <alignment horizontal="center" vertical="center" wrapText="1"/>
    </xf>
    <xf numFmtId="180" fontId="9" fillId="0" borderId="1" xfId="59" applyNumberFormat="1" applyFont="1" applyFill="1" applyBorder="1" applyAlignment="1">
      <alignment horizontal="center" vertical="center" wrapText="1"/>
    </xf>
    <xf numFmtId="49" fontId="19" fillId="0" borderId="1" xfId="0" applyNumberFormat="1" applyFont="1" applyFill="1" applyBorder="1" applyAlignment="1">
      <alignment horizontal="justify" vertical="center"/>
    </xf>
    <xf numFmtId="179" fontId="9" fillId="0" borderId="1" xfId="0" applyNumberFormat="1" applyFont="1" applyFill="1" applyBorder="1" applyAlignment="1">
      <alignment horizontal="center" vertical="center"/>
    </xf>
    <xf numFmtId="180" fontId="9" fillId="0" borderId="1" xfId="0" applyNumberFormat="1" applyFont="1" applyFill="1" applyBorder="1" applyAlignment="1">
      <alignment horizontal="center" vertical="center"/>
    </xf>
    <xf numFmtId="49" fontId="9" fillId="0" borderId="1" xfId="0" applyNumberFormat="1" applyFont="1" applyFill="1" applyBorder="1" applyAlignment="1">
      <alignment vertical="center"/>
    </xf>
    <xf numFmtId="0" fontId="9" fillId="0" borderId="7" xfId="59" applyFont="1" applyFill="1" applyBorder="1" applyAlignment="1">
      <alignment horizontal="center" vertical="center" wrapText="1"/>
    </xf>
    <xf numFmtId="0" fontId="9" fillId="0" borderId="12" xfId="59" applyFont="1" applyFill="1" applyBorder="1" applyAlignment="1">
      <alignment horizontal="center" vertical="center" wrapText="1"/>
    </xf>
    <xf numFmtId="0" fontId="9" fillId="0" borderId="6" xfId="59" applyFont="1" applyFill="1" applyBorder="1" applyAlignment="1">
      <alignment horizontal="center" vertical="center" wrapText="1"/>
    </xf>
    <xf numFmtId="0" fontId="20" fillId="0" borderId="0" xfId="56" applyFont="1" applyFill="1" applyAlignment="1">
      <alignment vertical="center" wrapText="1"/>
    </xf>
    <xf numFmtId="0" fontId="21" fillId="0" borderId="0" xfId="56" applyFont="1" applyFill="1">
      <alignment vertical="center"/>
    </xf>
    <xf numFmtId="0" fontId="22" fillId="0" borderId="0" xfId="56" applyFont="1" applyFill="1">
      <alignment vertical="center"/>
    </xf>
    <xf numFmtId="0" fontId="23" fillId="0" borderId="0" xfId="56" applyFont="1" applyFill="1" applyAlignment="1">
      <alignment horizontal="center" vertical="center" wrapText="1"/>
    </xf>
    <xf numFmtId="0" fontId="24" fillId="0" borderId="0" xfId="56" applyFont="1" applyFill="1" applyAlignment="1">
      <alignment horizontal="center" vertical="center"/>
    </xf>
    <xf numFmtId="0" fontId="23" fillId="0" borderId="0" xfId="56" applyFont="1" applyFill="1" applyAlignment="1">
      <alignment horizontal="center" vertical="center"/>
    </xf>
    <xf numFmtId="0" fontId="25" fillId="0" borderId="0" xfId="56" applyFont="1" applyFill="1" applyAlignment="1">
      <alignment horizontal="left" vertical="center" wrapText="1"/>
    </xf>
    <xf numFmtId="0" fontId="17" fillId="0" borderId="0" xfId="56" applyFont="1" applyFill="1">
      <alignment vertical="center"/>
    </xf>
    <xf numFmtId="0" fontId="16" fillId="0" borderId="0" xfId="56" applyFont="1" applyFill="1" applyAlignment="1">
      <alignment horizontal="right" vertical="center"/>
    </xf>
    <xf numFmtId="0" fontId="26" fillId="0" borderId="1" xfId="56" applyFont="1" applyFill="1" applyBorder="1" applyAlignment="1">
      <alignment horizontal="center" vertical="center" wrapText="1"/>
    </xf>
    <xf numFmtId="0" fontId="14" fillId="0" borderId="1" xfId="57" applyFont="1" applyFill="1" applyBorder="1" applyAlignment="1">
      <alignment horizontal="center" vertical="center" wrapText="1"/>
    </xf>
    <xf numFmtId="0" fontId="26" fillId="0" borderId="1" xfId="56" applyFont="1" applyFill="1" applyBorder="1" applyAlignment="1">
      <alignment horizontal="center" vertical="center"/>
    </xf>
    <xf numFmtId="0" fontId="27" fillId="0" borderId="1" xfId="56" applyFont="1" applyFill="1" applyBorder="1" applyAlignment="1">
      <alignment horizontal="center" vertical="center"/>
    </xf>
    <xf numFmtId="0" fontId="14" fillId="0" borderId="1" xfId="53" applyFont="1" applyFill="1" applyBorder="1" applyAlignment="1">
      <alignment horizontal="center" vertical="center" wrapText="1"/>
    </xf>
    <xf numFmtId="0" fontId="14" fillId="0" borderId="1" xfId="53" applyNumberFormat="1" applyFont="1" applyFill="1" applyBorder="1" applyAlignment="1">
      <alignment horizontal="center" vertical="center" wrapText="1"/>
    </xf>
    <xf numFmtId="0" fontId="28" fillId="0" borderId="1" xfId="56" applyFont="1" applyFill="1" applyBorder="1">
      <alignment vertical="center"/>
    </xf>
    <xf numFmtId="0" fontId="27" fillId="0" borderId="1" xfId="56" applyFont="1" applyFill="1" applyBorder="1">
      <alignment vertical="center"/>
    </xf>
    <xf numFmtId="0" fontId="26" fillId="0" borderId="1" xfId="56" applyFont="1" applyFill="1" applyBorder="1">
      <alignment vertical="center"/>
    </xf>
    <xf numFmtId="0" fontId="9" fillId="0" borderId="1" xfId="53" applyFont="1" applyFill="1" applyBorder="1" applyAlignment="1">
      <alignment horizontal="center" vertical="center" wrapText="1"/>
    </xf>
    <xf numFmtId="0" fontId="9" fillId="0" borderId="1" xfId="53" applyNumberFormat="1" applyFont="1" applyFill="1" applyBorder="1" applyAlignment="1">
      <alignment horizontal="center" vertical="center" wrapText="1"/>
    </xf>
    <xf numFmtId="0" fontId="17" fillId="0" borderId="1" xfId="56" applyFont="1" applyFill="1" applyBorder="1">
      <alignment vertical="center"/>
    </xf>
    <xf numFmtId="49" fontId="9" fillId="0" borderId="1" xfId="58" applyNumberFormat="1" applyFont="1" applyFill="1" applyBorder="1" applyAlignment="1">
      <alignment horizontal="left" vertical="center" wrapText="1"/>
    </xf>
    <xf numFmtId="0" fontId="1" fillId="0" borderId="0" xfId="51" applyFont="1" applyFill="1" applyBorder="1" applyAlignment="1">
      <alignment vertical="center" wrapText="1"/>
    </xf>
    <xf numFmtId="181" fontId="9" fillId="0" borderId="0" xfId="51" applyNumberFormat="1" applyFont="1" applyFill="1" applyBorder="1" applyAlignment="1">
      <alignment horizontal="center" vertical="center"/>
    </xf>
    <xf numFmtId="181" fontId="29" fillId="0" borderId="0" xfId="51" applyNumberFormat="1" applyFont="1" applyFill="1" applyBorder="1" applyAlignment="1">
      <alignment horizontal="center" vertical="center"/>
    </xf>
    <xf numFmtId="0" fontId="9" fillId="0" borderId="0" xfId="51" applyFont="1" applyFill="1" applyBorder="1" applyAlignment="1">
      <alignment vertical="center"/>
    </xf>
    <xf numFmtId="0" fontId="30" fillId="0" borderId="0" xfId="52" applyFont="1" applyFill="1" applyBorder="1" applyAlignment="1">
      <alignment horizontal="center" vertical="center"/>
    </xf>
    <xf numFmtId="0" fontId="31" fillId="0" borderId="0" xfId="51" applyFont="1" applyFill="1" applyBorder="1" applyAlignment="1">
      <alignment vertical="center"/>
    </xf>
    <xf numFmtId="0" fontId="29" fillId="0" borderId="0" xfId="51" applyFont="1" applyFill="1" applyBorder="1" applyAlignment="1">
      <alignment horizontal="left" vertical="center" wrapText="1"/>
    </xf>
    <xf numFmtId="181" fontId="29" fillId="0" borderId="0" xfId="51" applyNumberFormat="1" applyFont="1" applyFill="1" applyBorder="1" applyAlignment="1">
      <alignment horizontal="center" vertical="center" wrapText="1"/>
    </xf>
    <xf numFmtId="0" fontId="29" fillId="0" borderId="5" xfId="51" applyFont="1" applyFill="1" applyBorder="1" applyAlignment="1">
      <alignment horizontal="right" vertical="center" wrapText="1"/>
    </xf>
    <xf numFmtId="0" fontId="29" fillId="0" borderId="0" xfId="51" applyFont="1" applyFill="1" applyBorder="1" applyAlignment="1">
      <alignment vertical="center"/>
    </xf>
    <xf numFmtId="0" fontId="29" fillId="0" borderId="1" xfId="51" applyNumberFormat="1" applyFont="1" applyFill="1" applyBorder="1" applyAlignment="1" applyProtection="1">
      <alignment horizontal="center" vertical="center" wrapText="1"/>
    </xf>
    <xf numFmtId="181" fontId="29" fillId="0" borderId="1" xfId="52" applyNumberFormat="1" applyFont="1" applyFill="1" applyBorder="1" applyAlignment="1">
      <alignment horizontal="center" vertical="center" wrapText="1"/>
    </xf>
    <xf numFmtId="181" fontId="29" fillId="0" borderId="1" xfId="53" applyNumberFormat="1" applyFont="1" applyFill="1" applyBorder="1" applyAlignment="1">
      <alignment horizontal="center" vertical="center" wrapText="1"/>
    </xf>
    <xf numFmtId="181" fontId="29" fillId="0" borderId="1" xfId="54" applyNumberFormat="1" applyFont="1" applyFill="1" applyBorder="1" applyAlignment="1">
      <alignment horizontal="center" vertical="center" wrapText="1"/>
    </xf>
    <xf numFmtId="182" fontId="29" fillId="0" borderId="1" xfId="54" applyNumberFormat="1" applyFont="1" applyFill="1" applyBorder="1" applyAlignment="1">
      <alignment horizontal="center" vertical="center" wrapText="1"/>
    </xf>
    <xf numFmtId="0" fontId="29" fillId="0" borderId="0" xfId="51" applyFont="1" applyFill="1" applyAlignment="1">
      <alignment horizontal="center" vertical="center" wrapText="1"/>
    </xf>
    <xf numFmtId="0" fontId="29" fillId="0" borderId="0" xfId="51" applyFont="1" applyFill="1" applyAlignment="1">
      <alignment horizontal="center" vertical="center"/>
    </xf>
    <xf numFmtId="0" fontId="29" fillId="0" borderId="13" xfId="51" applyNumberFormat="1" applyFont="1" applyFill="1" applyBorder="1" applyAlignment="1" applyProtection="1">
      <alignment horizontal="left" vertical="center" wrapText="1"/>
    </xf>
    <xf numFmtId="181" fontId="29" fillId="0" borderId="1" xfId="51" applyNumberFormat="1" applyFont="1" applyFill="1" applyBorder="1" applyAlignment="1" applyProtection="1">
      <alignment horizontal="center" vertical="center"/>
    </xf>
    <xf numFmtId="181" fontId="29" fillId="0" borderId="13" xfId="51" applyNumberFormat="1" applyFont="1" applyFill="1" applyBorder="1" applyAlignment="1">
      <alignment horizontal="center" vertical="center"/>
    </xf>
    <xf numFmtId="0" fontId="29" fillId="0" borderId="13" xfId="51" applyFont="1" applyFill="1" applyBorder="1" applyAlignment="1">
      <alignment vertical="center"/>
    </xf>
    <xf numFmtId="0" fontId="29" fillId="0" borderId="14" xfId="51" applyFont="1" applyFill="1" applyBorder="1" applyAlignment="1">
      <alignment horizontal="right" vertical="center"/>
    </xf>
    <xf numFmtId="0" fontId="29" fillId="0" borderId="15" xfId="51" applyFont="1" applyFill="1" applyBorder="1" applyAlignment="1">
      <alignment horizontal="center" vertical="center"/>
    </xf>
    <xf numFmtId="0" fontId="29" fillId="0" borderId="1" xfId="51" applyNumberFormat="1" applyFont="1" applyFill="1" applyBorder="1" applyAlignment="1" applyProtection="1">
      <alignment horizontal="left" vertical="center" wrapText="1"/>
    </xf>
    <xf numFmtId="181" fontId="29" fillId="0" borderId="1" xfId="51" applyNumberFormat="1" applyFont="1" applyFill="1" applyBorder="1" applyAlignment="1">
      <alignment horizontal="center" vertical="center"/>
    </xf>
    <xf numFmtId="0" fontId="29" fillId="0" borderId="1" xfId="51" applyFont="1" applyFill="1" applyBorder="1" applyAlignment="1">
      <alignment vertical="center"/>
    </xf>
    <xf numFmtId="0" fontId="29" fillId="0" borderId="1" xfId="51" applyFont="1" applyFill="1" applyBorder="1" applyAlignment="1">
      <alignment horizontal="right" vertical="center"/>
    </xf>
    <xf numFmtId="0" fontId="29" fillId="0" borderId="8" xfId="51" applyFont="1" applyFill="1" applyBorder="1" applyAlignment="1">
      <alignment horizontal="center" vertical="center"/>
    </xf>
    <xf numFmtId="0" fontId="32" fillId="0" borderId="8" xfId="51" applyFont="1" applyFill="1" applyBorder="1" applyAlignment="1">
      <alignment horizontal="center" vertical="center"/>
    </xf>
    <xf numFmtId="0" fontId="33" fillId="0" borderId="1" xfId="51" applyFont="1" applyFill="1" applyBorder="1" applyAlignment="1">
      <alignment horizontal="right" vertical="center"/>
    </xf>
    <xf numFmtId="49" fontId="29" fillId="0" borderId="1" xfId="55" applyNumberFormat="1" applyFont="1" applyFill="1" applyBorder="1" applyAlignment="1" applyProtection="1">
      <alignment horizontal="left" vertical="center"/>
    </xf>
    <xf numFmtId="49" fontId="29" fillId="0" borderId="1" xfId="53" applyNumberFormat="1" applyFont="1" applyFill="1" applyBorder="1" applyAlignment="1" applyProtection="1">
      <alignment horizontal="left" vertical="center" wrapText="1"/>
    </xf>
    <xf numFmtId="0" fontId="29" fillId="0" borderId="9" xfId="51" applyNumberFormat="1" applyFont="1" applyFill="1" applyBorder="1" applyAlignment="1" applyProtection="1">
      <alignment horizontal="center" vertical="center" wrapText="1"/>
    </xf>
    <xf numFmtId="181" fontId="29" fillId="0" borderId="9" xfId="51" applyNumberFormat="1" applyFont="1" applyFill="1" applyBorder="1" applyAlignment="1">
      <alignment horizontal="center" vertical="center"/>
    </xf>
    <xf numFmtId="0" fontId="29" fillId="0" borderId="9" xfId="51" applyFont="1" applyFill="1" applyBorder="1" applyAlignment="1">
      <alignment vertical="center"/>
    </xf>
    <xf numFmtId="0" fontId="29" fillId="0" borderId="1" xfId="51" applyFont="1" applyFill="1" applyBorder="1" applyAlignment="1">
      <alignment horizontal="center" vertical="center"/>
    </xf>
    <xf numFmtId="0" fontId="29" fillId="0" borderId="10" xfId="51" applyFont="1" applyFill="1" applyBorder="1" applyAlignment="1">
      <alignment horizontal="center" vertical="center"/>
    </xf>
    <xf numFmtId="0" fontId="1" fillId="0" borderId="0" xfId="49" applyFont="1" applyFill="1" applyAlignment="1">
      <alignment vertical="center"/>
    </xf>
    <xf numFmtId="0" fontId="29" fillId="0" borderId="0" xfId="49" applyFont="1" applyFill="1" applyAlignment="1">
      <alignment vertical="center"/>
    </xf>
    <xf numFmtId="0" fontId="30" fillId="0" borderId="0" xfId="50" applyFont="1" applyFill="1" applyAlignment="1">
      <alignment horizontal="center" vertical="center"/>
    </xf>
    <xf numFmtId="0" fontId="9" fillId="0" borderId="5" xfId="50" applyFont="1" applyFill="1" applyBorder="1" applyAlignment="1">
      <alignment horizontal="left" vertical="center"/>
    </xf>
    <xf numFmtId="0" fontId="9" fillId="0" borderId="0" xfId="50" applyFont="1" applyFill="1" applyBorder="1" applyAlignment="1">
      <alignment horizontal="left" vertical="center"/>
    </xf>
    <xf numFmtId="0" fontId="9" fillId="0" borderId="0" xfId="50" applyFont="1" applyFill="1" applyAlignment="1">
      <alignment vertical="center"/>
    </xf>
    <xf numFmtId="0" fontId="11" fillId="0" borderId="5" xfId="50" applyFont="1" applyFill="1" applyBorder="1" applyAlignment="1">
      <alignment horizontal="right" vertical="center"/>
    </xf>
    <xf numFmtId="0" fontId="9" fillId="0" borderId="1" xfId="50" applyFont="1" applyFill="1" applyBorder="1" applyAlignment="1">
      <alignment horizontal="center" vertical="center" wrapText="1"/>
    </xf>
    <xf numFmtId="0" fontId="9" fillId="0" borderId="1" xfId="50" applyNumberFormat="1" applyFont="1" applyFill="1" applyBorder="1" applyAlignment="1">
      <alignment horizontal="justify" vertical="center" wrapText="1"/>
    </xf>
    <xf numFmtId="0" fontId="9" fillId="0" borderId="1" xfId="50" applyNumberFormat="1" applyFont="1" applyFill="1" applyBorder="1" applyAlignment="1">
      <alignment horizontal="center" vertical="center" wrapText="1"/>
    </xf>
    <xf numFmtId="0" fontId="9" fillId="0" borderId="1" xfId="50" applyNumberFormat="1" applyFont="1" applyFill="1" applyBorder="1" applyAlignment="1">
      <alignment horizontal="left" vertical="center" wrapText="1"/>
    </xf>
    <xf numFmtId="0" fontId="10" fillId="0" borderId="1" xfId="50" applyNumberFormat="1" applyFont="1" applyFill="1" applyBorder="1" applyAlignment="1">
      <alignment horizontal="left" vertical="center" wrapText="1"/>
    </xf>
    <xf numFmtId="0" fontId="10" fillId="0" borderId="1" xfId="50" applyNumberFormat="1" applyFont="1" applyFill="1" applyBorder="1" applyAlignment="1">
      <alignment horizontal="justify" vertical="center" wrapText="1"/>
    </xf>
    <xf numFmtId="0" fontId="29" fillId="0" borderId="1" xfId="49" applyNumberFormat="1" applyFont="1" applyFill="1" applyBorder="1" applyAlignment="1">
      <alignment horizontal="center" vertical="center"/>
    </xf>
    <xf numFmtId="0" fontId="10" fillId="0" borderId="1" xfId="50" applyNumberFormat="1" applyFont="1" applyFill="1" applyBorder="1" applyAlignment="1">
      <alignment horizontal="center" vertical="center" wrapText="1"/>
    </xf>
    <xf numFmtId="0" fontId="9" fillId="0" borderId="1" xfId="49" applyNumberFormat="1" applyFont="1" applyFill="1" applyBorder="1" applyAlignment="1">
      <alignment horizontal="center" vertical="center"/>
    </xf>
    <xf numFmtId="0" fontId="11" fillId="0" borderId="11" xfId="0" applyNumberFormat="1" applyFont="1" applyFill="1" applyBorder="1" applyAlignment="1">
      <alignment horizontal="left" vertical="center" wrapText="1"/>
    </xf>
    <xf numFmtId="0" fontId="9" fillId="0" borderId="11" xfId="0" applyNumberFormat="1" applyFont="1" applyFill="1" applyBorder="1" applyAlignment="1">
      <alignment horizontal="left" vertical="center" wrapText="1"/>
    </xf>
    <xf numFmtId="0" fontId="34" fillId="0" borderId="0" xfId="49" applyBorder="1"/>
    <xf numFmtId="0" fontId="34" fillId="0" borderId="0" xfId="49" applyFont="1" applyBorder="1" applyAlignment="1">
      <alignment vertical="center"/>
    </xf>
    <xf numFmtId="0" fontId="35" fillId="0" borderId="0" xfId="50" applyFont="1" applyBorder="1" applyAlignment="1">
      <alignment horizontal="center" vertical="center" wrapText="1"/>
    </xf>
    <xf numFmtId="0" fontId="12" fillId="0" borderId="0" xfId="50" applyFont="1" applyBorder="1" applyAlignment="1">
      <alignment horizontal="center" vertical="center"/>
    </xf>
    <xf numFmtId="0" fontId="12" fillId="0" borderId="0" xfId="50" applyFont="1" applyBorder="1" applyAlignment="1">
      <alignmen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第10稿 鲤城区2015年财政收支预算草案   12.19" xfId="50"/>
    <cellStyle name="常规_2014年月报表样 2" xfId="51"/>
    <cellStyle name="常规 2" xfId="52"/>
    <cellStyle name="常规 2 4" xfId="53"/>
    <cellStyle name="样式 1 2" xfId="54"/>
    <cellStyle name="常规 2 3" xfId="55"/>
    <cellStyle name="常规 14" xfId="56"/>
    <cellStyle name="常规 49" xfId="57"/>
    <cellStyle name="常规 76" xfId="58"/>
    <cellStyle name="常规 3 12" xfId="59"/>
    <cellStyle name="常规_第10稿 鲤城区2015年财政收支预算草案   12.19 2" xfId="60"/>
    <cellStyle name="千位分隔 3" xfId="61"/>
    <cellStyle name="常规_2005年收入支出预算外测算" xfId="62"/>
    <cellStyle name="千位分隔_第10稿 鲤城区2015年财政收支预算草案   12.19" xfId="63"/>
    <cellStyle name="千位分隔 2 2" xfId="64"/>
    <cellStyle name="常规_2005年收入支出预算外测算 2" xfId="6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SheetLayoutView="60" workbookViewId="0">
      <selection activeCell="C15" sqref="C15"/>
    </sheetView>
  </sheetViews>
  <sheetFormatPr defaultColWidth="9" defaultRowHeight="12.75" outlineLevelCol="2"/>
  <cols>
    <col min="1" max="1" width="12.625" style="250" customWidth="1"/>
    <col min="2" max="2" width="105" style="250" customWidth="1"/>
    <col min="3" max="3" width="12.625" style="250" customWidth="1"/>
    <col min="4" max="16384" width="9" style="250"/>
  </cols>
  <sheetData>
    <row r="1" spans="1:3">
      <c r="A1" s="251"/>
      <c r="B1" s="251"/>
      <c r="C1" s="251"/>
    </row>
    <row r="2" spans="1:3">
      <c r="A2" s="251"/>
      <c r="B2" s="251"/>
      <c r="C2" s="251"/>
    </row>
    <row r="3" spans="1:3">
      <c r="A3" s="251"/>
      <c r="B3" s="251"/>
      <c r="C3" s="251"/>
    </row>
    <row r="4" spans="1:3">
      <c r="A4" s="251"/>
      <c r="B4" s="251"/>
      <c r="C4" s="251"/>
    </row>
    <row r="5" spans="1:3">
      <c r="A5" s="251"/>
      <c r="B5" s="251"/>
      <c r="C5" s="251"/>
    </row>
    <row r="6" ht="45" customHeight="1" spans="1:3">
      <c r="A6" s="252" t="s">
        <v>0</v>
      </c>
      <c r="B6" s="252"/>
      <c r="C6" s="252"/>
    </row>
    <row r="7" ht="23.25" customHeight="1" spans="1:3">
      <c r="A7" s="253"/>
      <c r="B7" s="253"/>
      <c r="C7" s="253"/>
    </row>
    <row r="8" ht="23.25" customHeight="1" spans="1:3">
      <c r="A8" s="253"/>
      <c r="B8" s="253"/>
      <c r="C8" s="253"/>
    </row>
    <row r="9" ht="23.25" customHeight="1" spans="1:3">
      <c r="A9" s="253"/>
      <c r="B9" s="253"/>
      <c r="C9" s="253"/>
    </row>
    <row r="10" ht="30" customHeight="1" spans="1:3">
      <c r="A10" s="253"/>
      <c r="B10" s="254" t="s">
        <v>1</v>
      </c>
      <c r="C10" s="253"/>
    </row>
    <row r="11" ht="30" customHeight="1" spans="1:3">
      <c r="A11" s="253"/>
      <c r="B11" s="254" t="s">
        <v>2</v>
      </c>
      <c r="C11" s="253"/>
    </row>
    <row r="12" ht="30" customHeight="1" spans="1:3">
      <c r="A12" s="253"/>
      <c r="B12" s="254" t="s">
        <v>3</v>
      </c>
      <c r="C12" s="253"/>
    </row>
    <row r="13" ht="30" customHeight="1" spans="1:3">
      <c r="A13" s="253"/>
      <c r="B13" s="254" t="s">
        <v>4</v>
      </c>
      <c r="C13" s="253"/>
    </row>
    <row r="14" ht="30" customHeight="1" spans="1:3">
      <c r="A14" s="253"/>
      <c r="B14" s="254" t="s">
        <v>5</v>
      </c>
      <c r="C14" s="253"/>
    </row>
    <row r="15" ht="30" customHeight="1" spans="1:3">
      <c r="A15" s="253"/>
      <c r="B15" s="254" t="s">
        <v>6</v>
      </c>
      <c r="C15" s="253"/>
    </row>
    <row r="16" ht="30" customHeight="1" spans="1:3">
      <c r="A16" s="253"/>
      <c r="B16" s="254" t="s">
        <v>7</v>
      </c>
      <c r="C16" s="253"/>
    </row>
    <row r="17" ht="30" customHeight="1" spans="1:3">
      <c r="A17" s="253"/>
      <c r="B17" s="254" t="s">
        <v>8</v>
      </c>
      <c r="C17" s="253"/>
    </row>
    <row r="18" spans="1:3">
      <c r="B18" s="251"/>
    </row>
    <row r="19" spans="1:3">
      <c r="B19" s="251"/>
    </row>
  </sheetData>
  <mergeCells count="2">
    <mergeCell ref="A6:C6"/>
    <mergeCell ref="A7:C7"/>
  </mergeCells>
  <printOptions horizontalCentered="1"/>
  <pageMargins left="0.39" right="0.39" top="0.79" bottom="0.59" header="0.39" footer="0.39"/>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Zeros="0" workbookViewId="0">
      <selection activeCell="N19" sqref="N19"/>
    </sheetView>
  </sheetViews>
  <sheetFormatPr defaultColWidth="9" defaultRowHeight="13.5"/>
  <cols>
    <col min="1" max="1" width="28.5" customWidth="1"/>
    <col min="2" max="5" width="9.375" customWidth="1"/>
    <col min="6" max="6" width="38.125" customWidth="1"/>
    <col min="7" max="10" width="9.375" customWidth="1"/>
  </cols>
  <sheetData>
    <row r="1" ht="20.25" spans="1:10">
      <c r="A1" s="232" t="s">
        <v>9</v>
      </c>
      <c r="B1" s="233"/>
      <c r="C1" s="233"/>
      <c r="D1" s="233"/>
      <c r="E1" s="233"/>
      <c r="F1" s="233"/>
      <c r="G1" s="233"/>
      <c r="H1" s="233"/>
      <c r="I1" s="233"/>
      <c r="J1" s="233"/>
    </row>
    <row r="2" ht="29.25" spans="1:10">
      <c r="A2" s="234" t="s">
        <v>10</v>
      </c>
      <c r="B2" s="234"/>
      <c r="C2" s="234"/>
      <c r="D2" s="234"/>
      <c r="E2" s="234"/>
      <c r="F2" s="234"/>
      <c r="G2" s="234"/>
      <c r="H2" s="234"/>
      <c r="I2" s="234"/>
      <c r="J2" s="234"/>
    </row>
    <row r="3" ht="15.75" spans="1:10">
      <c r="A3" s="235"/>
      <c r="B3" s="235"/>
      <c r="C3" s="236"/>
      <c r="D3" s="236"/>
      <c r="E3" s="237"/>
      <c r="F3" s="238" t="s">
        <v>11</v>
      </c>
      <c r="G3" s="238"/>
      <c r="H3" s="238"/>
      <c r="I3" s="238"/>
      <c r="J3" s="238"/>
    </row>
    <row r="4" ht="28.5" spans="1:10">
      <c r="A4" s="239" t="s">
        <v>12</v>
      </c>
      <c r="B4" s="239" t="s">
        <v>13</v>
      </c>
      <c r="C4" s="239" t="s">
        <v>14</v>
      </c>
      <c r="D4" s="239" t="s">
        <v>15</v>
      </c>
      <c r="E4" s="239" t="s">
        <v>16</v>
      </c>
      <c r="F4" s="239" t="s">
        <v>17</v>
      </c>
      <c r="G4" s="239" t="s">
        <v>13</v>
      </c>
      <c r="H4" s="239" t="s">
        <v>14</v>
      </c>
      <c r="I4" s="239" t="s">
        <v>15</v>
      </c>
      <c r="J4" s="239" t="s">
        <v>16</v>
      </c>
    </row>
    <row r="5" ht="15.75" spans="1:10">
      <c r="A5" s="240" t="s">
        <v>18</v>
      </c>
      <c r="B5" s="241">
        <v>167190</v>
      </c>
      <c r="C5" s="241">
        <v>167190</v>
      </c>
      <c r="D5" s="241">
        <v>0</v>
      </c>
      <c r="E5" s="241"/>
      <c r="F5" s="240" t="s">
        <v>19</v>
      </c>
      <c r="G5" s="241">
        <v>60319</v>
      </c>
      <c r="H5" s="241">
        <v>67256</v>
      </c>
      <c r="I5" s="241">
        <v>6937</v>
      </c>
      <c r="J5" s="241"/>
    </row>
    <row r="6" ht="15.75" spans="1:10">
      <c r="A6" s="240" t="s">
        <v>20</v>
      </c>
      <c r="B6" s="241">
        <v>13499</v>
      </c>
      <c r="C6" s="241">
        <v>13499</v>
      </c>
      <c r="D6" s="241">
        <v>0</v>
      </c>
      <c r="E6" s="241"/>
      <c r="F6" s="240" t="s">
        <v>21</v>
      </c>
      <c r="G6" s="241">
        <v>19439</v>
      </c>
      <c r="H6" s="241">
        <v>19439</v>
      </c>
      <c r="I6" s="241">
        <v>0</v>
      </c>
      <c r="J6" s="241"/>
    </row>
    <row r="7" ht="15.75" spans="1:10">
      <c r="A7" s="240" t="s">
        <v>22</v>
      </c>
      <c r="B7" s="241">
        <v>15145</v>
      </c>
      <c r="C7" s="241">
        <v>18528</v>
      </c>
      <c r="D7" s="241">
        <v>3383</v>
      </c>
      <c r="E7" s="241"/>
      <c r="F7" s="240" t="s">
        <v>23</v>
      </c>
      <c r="G7" s="241">
        <v>2651</v>
      </c>
      <c r="H7" s="241">
        <v>2651</v>
      </c>
      <c r="I7" s="241">
        <v>0</v>
      </c>
      <c r="J7" s="241"/>
    </row>
    <row r="8" ht="15.75" spans="1:10">
      <c r="A8" s="240" t="s">
        <v>24</v>
      </c>
      <c r="B8" s="241">
        <v>4513</v>
      </c>
      <c r="C8" s="241">
        <v>4513</v>
      </c>
      <c r="D8" s="241">
        <v>0</v>
      </c>
      <c r="E8" s="241" t="s">
        <v>25</v>
      </c>
      <c r="F8" s="242" t="s">
        <v>26</v>
      </c>
      <c r="G8" s="241">
        <v>22893</v>
      </c>
      <c r="H8" s="241">
        <v>22893</v>
      </c>
      <c r="I8" s="241">
        <v>0</v>
      </c>
      <c r="J8" s="241"/>
    </row>
    <row r="9" ht="15.75" spans="1:10">
      <c r="A9" s="240" t="s">
        <v>27</v>
      </c>
      <c r="B9" s="241">
        <v>2400</v>
      </c>
      <c r="C9" s="241">
        <v>2300</v>
      </c>
      <c r="D9" s="241">
        <v>-100</v>
      </c>
      <c r="E9" s="241"/>
      <c r="F9" s="240" t="s">
        <v>28</v>
      </c>
      <c r="G9" s="241">
        <v>11594</v>
      </c>
      <c r="H9" s="241">
        <v>11594</v>
      </c>
      <c r="I9" s="241">
        <v>0</v>
      </c>
      <c r="J9" s="241"/>
    </row>
    <row r="10" ht="15.75" spans="1:10">
      <c r="A10" s="240" t="s">
        <v>29</v>
      </c>
      <c r="B10" s="241">
        <v>3120</v>
      </c>
      <c r="C10" s="241">
        <v>2700</v>
      </c>
      <c r="D10" s="241">
        <v>-420</v>
      </c>
      <c r="E10" s="241"/>
      <c r="F10" s="242" t="s">
        <v>30</v>
      </c>
      <c r="G10" s="241">
        <v>3742</v>
      </c>
      <c r="H10" s="241">
        <v>10679</v>
      </c>
      <c r="I10" s="241">
        <v>6937</v>
      </c>
      <c r="J10" s="241"/>
    </row>
    <row r="11" ht="15.75" spans="1:10">
      <c r="A11" s="240" t="s">
        <v>31</v>
      </c>
      <c r="B11" s="71">
        <v>5112</v>
      </c>
      <c r="C11" s="71">
        <v>9015</v>
      </c>
      <c r="D11" s="241">
        <v>3903</v>
      </c>
      <c r="E11" s="241"/>
      <c r="F11" s="240" t="s">
        <v>32</v>
      </c>
      <c r="G11" s="241">
        <v>135515</v>
      </c>
      <c r="H11" s="241">
        <v>131961</v>
      </c>
      <c r="I11" s="241">
        <v>-3554</v>
      </c>
      <c r="J11" s="241"/>
    </row>
    <row r="12" ht="15.75" spans="1:10">
      <c r="A12" s="243" t="s">
        <v>33</v>
      </c>
      <c r="B12" s="241">
        <v>20796</v>
      </c>
      <c r="C12" s="241">
        <v>29265</v>
      </c>
      <c r="D12" s="241">
        <v>8469</v>
      </c>
      <c r="E12" s="241"/>
      <c r="F12" s="244" t="s">
        <v>34</v>
      </c>
      <c r="G12" s="241">
        <v>0</v>
      </c>
      <c r="H12" s="241">
        <v>0</v>
      </c>
      <c r="I12" s="241">
        <v>0</v>
      </c>
      <c r="J12" s="241"/>
    </row>
    <row r="13" ht="15.75" spans="1:10">
      <c r="A13" s="243" t="s">
        <v>35</v>
      </c>
      <c r="B13" s="241"/>
      <c r="C13" s="241"/>
      <c r="D13" s="241">
        <v>0</v>
      </c>
      <c r="E13" s="241"/>
      <c r="F13" s="244" t="s">
        <v>36</v>
      </c>
      <c r="G13" s="241">
        <v>22936</v>
      </c>
      <c r="H13" s="241">
        <v>22936</v>
      </c>
      <c r="I13" s="241">
        <v>0</v>
      </c>
      <c r="J13" s="241"/>
    </row>
    <row r="14" ht="15.75" spans="1:10">
      <c r="A14" s="244" t="s">
        <v>37</v>
      </c>
      <c r="B14" s="241">
        <v>106154</v>
      </c>
      <c r="C14" s="241">
        <f>4550+385+1+97004-1890-700-3420+150-620+3697</f>
        <v>99157</v>
      </c>
      <c r="D14" s="241">
        <v>-6997</v>
      </c>
      <c r="E14" s="241"/>
      <c r="F14" s="244" t="s">
        <v>38</v>
      </c>
      <c r="G14" s="241">
        <v>7179</v>
      </c>
      <c r="H14" s="241">
        <v>3657</v>
      </c>
      <c r="I14" s="241">
        <v>-3522</v>
      </c>
      <c r="J14" s="241"/>
    </row>
    <row r="15" ht="15.75" spans="1:10">
      <c r="A15" s="244" t="s">
        <v>39</v>
      </c>
      <c r="B15" s="241">
        <v>29950</v>
      </c>
      <c r="C15" s="241">
        <v>29950</v>
      </c>
      <c r="D15" s="241">
        <v>0</v>
      </c>
      <c r="E15" s="241"/>
      <c r="F15" s="244" t="s">
        <v>40</v>
      </c>
      <c r="G15" s="241">
        <v>262300</v>
      </c>
      <c r="H15" s="241">
        <v>263740</v>
      </c>
      <c r="I15" s="241">
        <v>1440</v>
      </c>
      <c r="J15" s="245"/>
    </row>
    <row r="16" ht="15.75" spans="1:10">
      <c r="A16" s="243" t="s">
        <v>41</v>
      </c>
      <c r="B16" s="241">
        <v>9180</v>
      </c>
      <c r="C16" s="241">
        <v>9180</v>
      </c>
      <c r="D16" s="241">
        <v>0</v>
      </c>
      <c r="E16" s="241"/>
      <c r="F16" s="244" t="s">
        <v>42</v>
      </c>
      <c r="G16" s="241">
        <v>9180</v>
      </c>
      <c r="H16" s="241">
        <v>9180</v>
      </c>
      <c r="I16" s="241">
        <v>0</v>
      </c>
      <c r="J16" s="245"/>
    </row>
    <row r="17" ht="15.75" spans="1:10">
      <c r="A17" s="243" t="s">
        <v>43</v>
      </c>
      <c r="B17" s="241">
        <v>25402</v>
      </c>
      <c r="C17" s="241">
        <v>43536</v>
      </c>
      <c r="D17" s="241">
        <v>18134</v>
      </c>
      <c r="E17" s="241"/>
      <c r="F17" s="243" t="s">
        <v>44</v>
      </c>
      <c r="G17" s="241">
        <v>25402</v>
      </c>
      <c r="H17" s="241">
        <v>43536</v>
      </c>
      <c r="I17" s="241">
        <v>18134</v>
      </c>
      <c r="J17" s="245"/>
    </row>
    <row r="18" ht="15.75" spans="1:10">
      <c r="A18" s="246" t="s">
        <v>45</v>
      </c>
      <c r="B18" s="241">
        <v>387316</v>
      </c>
      <c r="C18" s="241">
        <v>410305</v>
      </c>
      <c r="D18" s="241">
        <v>22989</v>
      </c>
      <c r="E18" s="241"/>
      <c r="F18" s="246" t="s">
        <v>46</v>
      </c>
      <c r="G18" s="241">
        <v>387316</v>
      </c>
      <c r="H18" s="241">
        <v>410305</v>
      </c>
      <c r="I18" s="241">
        <v>22989</v>
      </c>
      <c r="J18" s="247"/>
    </row>
    <row r="19" ht="171" customHeight="1" spans="1:10">
      <c r="A19" s="248" t="s">
        <v>47</v>
      </c>
      <c r="B19" s="249"/>
      <c r="C19" s="249"/>
      <c r="D19" s="249"/>
      <c r="E19" s="249"/>
      <c r="F19" s="249"/>
      <c r="G19" s="249"/>
      <c r="H19" s="249"/>
      <c r="I19" s="249"/>
      <c r="J19" s="249"/>
    </row>
  </sheetData>
  <mergeCells count="4">
    <mergeCell ref="A2:J2"/>
    <mergeCell ref="A3:B3"/>
    <mergeCell ref="F3:J3"/>
    <mergeCell ref="A19:J19"/>
  </mergeCells>
  <pageMargins left="0.75" right="0.75" top="1" bottom="1" header="0.5" footer="0.5"/>
  <pageSetup paperSize="9" scale="92"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05"/>
  <sheetViews>
    <sheetView showZeros="0" workbookViewId="0">
      <pane ySplit="5" topLeftCell="A112" activePane="bottomLeft" state="frozen"/>
      <selection/>
      <selection pane="bottomLeft" activeCell="T4" sqref="T4"/>
    </sheetView>
  </sheetViews>
  <sheetFormatPr defaultColWidth="9" defaultRowHeight="13.5"/>
  <cols>
    <col min="1" max="1" width="43.875" customWidth="1"/>
    <col min="2" max="2" width="9.125" customWidth="1"/>
    <col min="3" max="3" width="9.25" customWidth="1"/>
    <col min="4" max="7" width="10" hidden="1" customWidth="1"/>
    <col min="8" max="12" width="9.375" customWidth="1"/>
    <col min="13" max="13" width="10" customWidth="1"/>
    <col min="14" max="14" width="10.625" customWidth="1"/>
    <col min="15" max="15" width="9.875" customWidth="1"/>
    <col min="16" max="17" width="9.125" hidden="1" customWidth="1"/>
  </cols>
  <sheetData>
    <row r="1" ht="20.25" spans="1:17">
      <c r="A1" s="195" t="s">
        <v>48</v>
      </c>
      <c r="B1" s="196"/>
      <c r="C1" s="196"/>
      <c r="D1" s="196"/>
      <c r="E1" s="196"/>
      <c r="F1" s="196"/>
      <c r="G1" s="196"/>
      <c r="H1" s="197"/>
      <c r="I1" s="196"/>
      <c r="J1" s="196"/>
      <c r="K1" s="196"/>
      <c r="L1" s="196"/>
      <c r="M1" s="196"/>
      <c r="N1" s="196"/>
      <c r="O1" s="198"/>
      <c r="P1" s="198"/>
      <c r="Q1" s="198"/>
    </row>
    <row r="2" ht="29.25" spans="1:17">
      <c r="A2" s="199" t="s">
        <v>49</v>
      </c>
      <c r="B2" s="199"/>
      <c r="C2" s="199"/>
      <c r="D2" s="199"/>
      <c r="E2" s="199"/>
      <c r="F2" s="199"/>
      <c r="G2" s="199"/>
      <c r="H2" s="199"/>
      <c r="I2" s="199"/>
      <c r="J2" s="199"/>
      <c r="K2" s="199"/>
      <c r="L2" s="199"/>
      <c r="M2" s="199"/>
      <c r="N2" s="199"/>
      <c r="O2" s="199"/>
      <c r="P2" s="200"/>
      <c r="Q2" s="200"/>
    </row>
    <row r="3" spans="1:17">
      <c r="A3" s="201"/>
      <c r="B3" s="197"/>
      <c r="C3" s="197"/>
      <c r="D3" s="197"/>
      <c r="E3" s="197"/>
      <c r="F3" s="197"/>
      <c r="G3" s="197"/>
      <c r="H3" s="202"/>
      <c r="I3" s="197"/>
      <c r="J3" s="197"/>
      <c r="K3" s="197"/>
      <c r="L3" s="197"/>
      <c r="M3" s="197"/>
      <c r="N3" s="203" t="s">
        <v>50</v>
      </c>
      <c r="O3" s="203"/>
      <c r="P3" s="204"/>
      <c r="Q3" s="204"/>
    </row>
    <row r="4" spans="1:17">
      <c r="A4" s="205" t="s">
        <v>51</v>
      </c>
      <c r="B4" s="206" t="s">
        <v>52</v>
      </c>
      <c r="C4" s="207" t="s">
        <v>53</v>
      </c>
      <c r="D4" s="206" t="s">
        <v>54</v>
      </c>
      <c r="E4" s="206"/>
      <c r="F4" s="206"/>
      <c r="G4" s="206"/>
      <c r="H4" s="206" t="s">
        <v>55</v>
      </c>
      <c r="I4" s="206"/>
      <c r="J4" s="206"/>
      <c r="K4" s="206"/>
      <c r="L4" s="206"/>
      <c r="M4" s="206" t="s">
        <v>56</v>
      </c>
      <c r="N4" s="208" t="s">
        <v>57</v>
      </c>
      <c r="O4" s="209" t="s">
        <v>58</v>
      </c>
      <c r="P4" s="210" t="s">
        <v>59</v>
      </c>
      <c r="Q4" s="211"/>
    </row>
    <row r="5" ht="24.75" spans="1:17">
      <c r="A5" s="205"/>
      <c r="B5" s="206"/>
      <c r="C5" s="207"/>
      <c r="D5" s="207" t="s">
        <v>60</v>
      </c>
      <c r="E5" s="207" t="s">
        <v>61</v>
      </c>
      <c r="F5" s="207" t="s">
        <v>62</v>
      </c>
      <c r="G5" s="207" t="s">
        <v>63</v>
      </c>
      <c r="H5" s="208" t="s">
        <v>64</v>
      </c>
      <c r="I5" s="207" t="s">
        <v>60</v>
      </c>
      <c r="J5" s="207" t="s">
        <v>61</v>
      </c>
      <c r="K5" s="207" t="s">
        <v>62</v>
      </c>
      <c r="L5" s="207" t="s">
        <v>63</v>
      </c>
      <c r="M5" s="206"/>
      <c r="N5" s="208"/>
      <c r="O5" s="209"/>
      <c r="P5" s="210"/>
      <c r="Q5" s="211"/>
    </row>
    <row r="6" spans="1:17">
      <c r="A6" s="212" t="s">
        <v>65</v>
      </c>
      <c r="B6" s="213">
        <v>31681</v>
      </c>
      <c r="C6" s="213">
        <f t="shared" ref="B6:L6" si="0">SUM(C7,C13,C18,C24,C31,C37,C41,C43,C47,C53,C57,C59,C63,C66,C69,C73,C77,C81,C85,C91,C95,C100,C106)</f>
        <v>34058</v>
      </c>
      <c r="D6" s="213">
        <f t="shared" si="0"/>
        <v>19675</v>
      </c>
      <c r="E6" s="213">
        <f t="shared" si="0"/>
        <v>2885</v>
      </c>
      <c r="F6" s="213">
        <f t="shared" si="0"/>
        <v>0</v>
      </c>
      <c r="G6" s="213">
        <f t="shared" si="0"/>
        <v>11498</v>
      </c>
      <c r="H6" s="213">
        <v>38948</v>
      </c>
      <c r="I6" s="213">
        <v>20322</v>
      </c>
      <c r="J6" s="213">
        <v>2762</v>
      </c>
      <c r="K6" s="213">
        <v>0</v>
      </c>
      <c r="L6" s="213">
        <v>15864</v>
      </c>
      <c r="M6" s="214">
        <f t="shared" ref="M6:M58" si="1">H6-C6</f>
        <v>4890</v>
      </c>
      <c r="N6" s="214">
        <f t="shared" ref="N6:N69" si="2">H6-B6</f>
        <v>7267</v>
      </c>
      <c r="O6" s="215"/>
      <c r="P6" s="216">
        <v>201</v>
      </c>
      <c r="Q6" s="217" t="s">
        <v>66</v>
      </c>
    </row>
    <row r="7" spans="1:17">
      <c r="A7" s="218" t="s">
        <v>67</v>
      </c>
      <c r="B7" s="213">
        <v>1008</v>
      </c>
      <c r="C7" s="213">
        <f t="shared" ref="B7:L7" si="3">SUM(C8:C12)</f>
        <v>1262</v>
      </c>
      <c r="D7" s="213">
        <f t="shared" si="3"/>
        <v>914</v>
      </c>
      <c r="E7" s="213">
        <f t="shared" si="3"/>
        <v>113</v>
      </c>
      <c r="F7" s="213">
        <f t="shared" si="3"/>
        <v>0</v>
      </c>
      <c r="G7" s="213">
        <f t="shared" si="3"/>
        <v>235</v>
      </c>
      <c r="H7" s="213">
        <v>987</v>
      </c>
      <c r="I7" s="213">
        <v>679</v>
      </c>
      <c r="J7" s="213">
        <v>104</v>
      </c>
      <c r="K7" s="213">
        <v>0</v>
      </c>
      <c r="L7" s="213">
        <v>204</v>
      </c>
      <c r="M7" s="219">
        <f t="shared" si="1"/>
        <v>-275</v>
      </c>
      <c r="N7" s="219">
        <f t="shared" si="2"/>
        <v>-21</v>
      </c>
      <c r="O7" s="220"/>
      <c r="P7" s="221">
        <v>20101</v>
      </c>
      <c r="Q7" s="222" t="s">
        <v>68</v>
      </c>
    </row>
    <row r="8" spans="1:17">
      <c r="A8" s="218" t="s">
        <v>69</v>
      </c>
      <c r="B8" s="219">
        <v>724</v>
      </c>
      <c r="C8" s="219">
        <f t="shared" ref="C8:C12" si="4">SUM(D8:G8)</f>
        <v>972</v>
      </c>
      <c r="D8" s="219">
        <v>861</v>
      </c>
      <c r="E8" s="219">
        <v>111</v>
      </c>
      <c r="F8" s="219">
        <v>0</v>
      </c>
      <c r="G8" s="219">
        <v>0</v>
      </c>
      <c r="H8" s="219">
        <v>725</v>
      </c>
      <c r="I8" s="219">
        <v>623</v>
      </c>
      <c r="J8" s="219">
        <v>102</v>
      </c>
      <c r="K8" s="219">
        <v>0</v>
      </c>
      <c r="L8" s="219">
        <v>0</v>
      </c>
      <c r="M8" s="219">
        <f t="shared" si="1"/>
        <v>-247</v>
      </c>
      <c r="N8" s="219">
        <f t="shared" si="2"/>
        <v>1</v>
      </c>
      <c r="O8" s="220"/>
      <c r="P8" s="221">
        <v>2010101</v>
      </c>
      <c r="Q8" s="223" t="s">
        <v>70</v>
      </c>
    </row>
    <row r="9" spans="1:17">
      <c r="A9" s="218" t="s">
        <v>71</v>
      </c>
      <c r="B9" s="219">
        <v>135</v>
      </c>
      <c r="C9" s="219">
        <f t="shared" si="4"/>
        <v>128</v>
      </c>
      <c r="D9" s="219">
        <v>0</v>
      </c>
      <c r="E9" s="219">
        <v>0</v>
      </c>
      <c r="F9" s="219">
        <v>0</v>
      </c>
      <c r="G9" s="219">
        <v>128</v>
      </c>
      <c r="H9" s="219">
        <v>97</v>
      </c>
      <c r="I9" s="219">
        <v>0</v>
      </c>
      <c r="J9" s="219">
        <v>0</v>
      </c>
      <c r="K9" s="219">
        <v>0</v>
      </c>
      <c r="L9" s="219">
        <v>97</v>
      </c>
      <c r="M9" s="219">
        <f t="shared" si="1"/>
        <v>-31</v>
      </c>
      <c r="N9" s="219">
        <f t="shared" si="2"/>
        <v>-38</v>
      </c>
      <c r="O9" s="220"/>
      <c r="P9" s="221">
        <v>2010102</v>
      </c>
      <c r="Q9" s="223" t="s">
        <v>70</v>
      </c>
    </row>
    <row r="10" spans="1:17">
      <c r="A10" s="218" t="s">
        <v>72</v>
      </c>
      <c r="B10" s="219">
        <v>44</v>
      </c>
      <c r="C10" s="219">
        <f t="shared" si="4"/>
        <v>57</v>
      </c>
      <c r="D10" s="219">
        <v>0</v>
      </c>
      <c r="E10" s="219">
        <v>0</v>
      </c>
      <c r="F10" s="219">
        <v>0</v>
      </c>
      <c r="G10" s="219">
        <v>57</v>
      </c>
      <c r="H10" s="219">
        <v>57</v>
      </c>
      <c r="I10" s="219">
        <v>0</v>
      </c>
      <c r="J10" s="219">
        <v>0</v>
      </c>
      <c r="K10" s="219">
        <v>0</v>
      </c>
      <c r="L10" s="219">
        <v>57</v>
      </c>
      <c r="M10" s="219">
        <f t="shared" si="1"/>
        <v>0</v>
      </c>
      <c r="N10" s="219">
        <f t="shared" si="2"/>
        <v>13</v>
      </c>
      <c r="O10" s="220"/>
      <c r="P10" s="221">
        <v>2010104</v>
      </c>
      <c r="Q10" s="223" t="s">
        <v>70</v>
      </c>
    </row>
    <row r="11" spans="1:17">
      <c r="A11" s="218" t="s">
        <v>73</v>
      </c>
      <c r="B11" s="219">
        <v>50</v>
      </c>
      <c r="C11" s="219">
        <f t="shared" si="4"/>
        <v>50</v>
      </c>
      <c r="D11" s="219">
        <v>0</v>
      </c>
      <c r="E11" s="219">
        <v>0</v>
      </c>
      <c r="F11" s="219">
        <v>0</v>
      </c>
      <c r="G11" s="219">
        <v>50</v>
      </c>
      <c r="H11" s="219">
        <v>50</v>
      </c>
      <c r="I11" s="219">
        <v>0</v>
      </c>
      <c r="J11" s="219">
        <v>0</v>
      </c>
      <c r="K11" s="219">
        <v>0</v>
      </c>
      <c r="L11" s="219">
        <v>50</v>
      </c>
      <c r="M11" s="219">
        <f t="shared" si="1"/>
        <v>0</v>
      </c>
      <c r="N11" s="219">
        <f t="shared" si="2"/>
        <v>0</v>
      </c>
      <c r="O11" s="220"/>
      <c r="P11" s="221">
        <v>2010108</v>
      </c>
      <c r="Q11" s="223" t="s">
        <v>70</v>
      </c>
    </row>
    <row r="12" spans="1:17">
      <c r="A12" s="218" t="s">
        <v>74</v>
      </c>
      <c r="B12" s="219">
        <v>55</v>
      </c>
      <c r="C12" s="219">
        <f t="shared" si="4"/>
        <v>55</v>
      </c>
      <c r="D12" s="219">
        <v>53</v>
      </c>
      <c r="E12" s="219">
        <v>2</v>
      </c>
      <c r="F12" s="219">
        <v>0</v>
      </c>
      <c r="G12" s="219">
        <v>0</v>
      </c>
      <c r="H12" s="219">
        <v>58</v>
      </c>
      <c r="I12" s="219">
        <v>56</v>
      </c>
      <c r="J12" s="219">
        <v>2</v>
      </c>
      <c r="K12" s="219">
        <v>0</v>
      </c>
      <c r="L12" s="219">
        <v>0</v>
      </c>
      <c r="M12" s="219">
        <f t="shared" si="1"/>
        <v>3</v>
      </c>
      <c r="N12" s="219">
        <f t="shared" si="2"/>
        <v>3</v>
      </c>
      <c r="O12" s="220"/>
      <c r="P12" s="221">
        <v>2010150</v>
      </c>
      <c r="Q12" s="223" t="s">
        <v>70</v>
      </c>
    </row>
    <row r="13" spans="1:17">
      <c r="A13" s="218" t="s">
        <v>75</v>
      </c>
      <c r="B13" s="213">
        <v>775</v>
      </c>
      <c r="C13" s="213">
        <f t="shared" ref="B13:L13" si="5">SUM(C14:C17)</f>
        <v>768</v>
      </c>
      <c r="D13" s="213">
        <f t="shared" si="5"/>
        <v>556</v>
      </c>
      <c r="E13" s="213">
        <f t="shared" si="5"/>
        <v>83</v>
      </c>
      <c r="F13" s="213">
        <f t="shared" si="5"/>
        <v>0</v>
      </c>
      <c r="G13" s="213">
        <f t="shared" si="5"/>
        <v>129</v>
      </c>
      <c r="H13" s="213">
        <v>792</v>
      </c>
      <c r="I13" s="213">
        <v>573</v>
      </c>
      <c r="J13" s="213">
        <v>90</v>
      </c>
      <c r="K13" s="213">
        <v>0</v>
      </c>
      <c r="L13" s="213">
        <v>129</v>
      </c>
      <c r="M13" s="219">
        <f t="shared" si="1"/>
        <v>24</v>
      </c>
      <c r="N13" s="219">
        <f t="shared" si="2"/>
        <v>17</v>
      </c>
      <c r="O13" s="220"/>
      <c r="P13" s="221">
        <v>20102</v>
      </c>
      <c r="Q13" s="222" t="s">
        <v>68</v>
      </c>
    </row>
    <row r="14" spans="1:17">
      <c r="A14" s="218" t="s">
        <v>69</v>
      </c>
      <c r="B14" s="219">
        <v>582</v>
      </c>
      <c r="C14" s="219">
        <f t="shared" ref="C14:C17" si="6">SUM(D14:G14)</f>
        <v>586</v>
      </c>
      <c r="D14" s="219">
        <v>505</v>
      </c>
      <c r="E14" s="219">
        <v>81</v>
      </c>
      <c r="F14" s="219">
        <v>0</v>
      </c>
      <c r="G14" s="219">
        <v>0</v>
      </c>
      <c r="H14" s="219">
        <v>607</v>
      </c>
      <c r="I14" s="219">
        <v>519</v>
      </c>
      <c r="J14" s="219">
        <v>88</v>
      </c>
      <c r="K14" s="219">
        <v>0</v>
      </c>
      <c r="L14" s="219">
        <v>0</v>
      </c>
      <c r="M14" s="219">
        <f t="shared" si="1"/>
        <v>21</v>
      </c>
      <c r="N14" s="219">
        <f t="shared" si="2"/>
        <v>25</v>
      </c>
      <c r="O14" s="220"/>
      <c r="P14" s="221">
        <v>2010201</v>
      </c>
      <c r="Q14" s="223" t="s">
        <v>70</v>
      </c>
    </row>
    <row r="15" spans="1:17">
      <c r="A15" s="218" t="s">
        <v>76</v>
      </c>
      <c r="B15" s="219">
        <v>103</v>
      </c>
      <c r="C15" s="219">
        <f t="shared" si="6"/>
        <v>79</v>
      </c>
      <c r="D15" s="219">
        <v>0</v>
      </c>
      <c r="E15" s="219">
        <v>0</v>
      </c>
      <c r="F15" s="219">
        <v>0</v>
      </c>
      <c r="G15" s="219">
        <v>79</v>
      </c>
      <c r="H15" s="219">
        <v>89</v>
      </c>
      <c r="I15" s="219">
        <v>0</v>
      </c>
      <c r="J15" s="219">
        <v>0</v>
      </c>
      <c r="K15" s="219">
        <v>0</v>
      </c>
      <c r="L15" s="219">
        <v>89</v>
      </c>
      <c r="M15" s="219">
        <f t="shared" si="1"/>
        <v>10</v>
      </c>
      <c r="N15" s="219">
        <f t="shared" si="2"/>
        <v>-14</v>
      </c>
      <c r="O15" s="220"/>
      <c r="P15" s="221">
        <v>2010202</v>
      </c>
      <c r="Q15" s="223" t="s">
        <v>70</v>
      </c>
    </row>
    <row r="16" spans="1:17">
      <c r="A16" s="218" t="s">
        <v>77</v>
      </c>
      <c r="B16" s="219">
        <v>36</v>
      </c>
      <c r="C16" s="219">
        <f t="shared" si="6"/>
        <v>50</v>
      </c>
      <c r="D16" s="219">
        <v>0</v>
      </c>
      <c r="E16" s="219">
        <v>0</v>
      </c>
      <c r="F16" s="219">
        <v>0</v>
      </c>
      <c r="G16" s="219">
        <v>50</v>
      </c>
      <c r="H16" s="219">
        <v>40</v>
      </c>
      <c r="I16" s="219">
        <v>0</v>
      </c>
      <c r="J16" s="219">
        <v>0</v>
      </c>
      <c r="K16" s="219">
        <v>0</v>
      </c>
      <c r="L16" s="219">
        <v>40</v>
      </c>
      <c r="M16" s="219">
        <f t="shared" si="1"/>
        <v>-10</v>
      </c>
      <c r="N16" s="219">
        <f t="shared" si="2"/>
        <v>4</v>
      </c>
      <c r="O16" s="220"/>
      <c r="P16" s="221">
        <v>2010204</v>
      </c>
      <c r="Q16" s="223" t="s">
        <v>70</v>
      </c>
    </row>
    <row r="17" spans="1:17">
      <c r="A17" s="218" t="s">
        <v>78</v>
      </c>
      <c r="B17" s="219">
        <v>54</v>
      </c>
      <c r="C17" s="219">
        <f t="shared" si="6"/>
        <v>53</v>
      </c>
      <c r="D17" s="219">
        <v>51</v>
      </c>
      <c r="E17" s="219">
        <v>2</v>
      </c>
      <c r="F17" s="219">
        <v>0</v>
      </c>
      <c r="G17" s="219">
        <v>0</v>
      </c>
      <c r="H17" s="219">
        <v>56</v>
      </c>
      <c r="I17" s="219">
        <v>54</v>
      </c>
      <c r="J17" s="219">
        <v>2</v>
      </c>
      <c r="K17" s="219">
        <v>0</v>
      </c>
      <c r="L17" s="219">
        <v>0</v>
      </c>
      <c r="M17" s="219">
        <f t="shared" si="1"/>
        <v>3</v>
      </c>
      <c r="N17" s="219">
        <f t="shared" si="2"/>
        <v>2</v>
      </c>
      <c r="O17" s="220"/>
      <c r="P17" s="221">
        <v>2010250</v>
      </c>
      <c r="Q17" s="223" t="s">
        <v>70</v>
      </c>
    </row>
    <row r="18" spans="1:17">
      <c r="A18" s="218" t="s">
        <v>79</v>
      </c>
      <c r="B18" s="213">
        <v>11088</v>
      </c>
      <c r="C18" s="213">
        <f t="shared" ref="B18:L18" si="7">SUM(C19:C23)</f>
        <v>9505</v>
      </c>
      <c r="D18" s="213">
        <f t="shared" si="7"/>
        <v>3287</v>
      </c>
      <c r="E18" s="213">
        <f t="shared" si="7"/>
        <v>915</v>
      </c>
      <c r="F18" s="213">
        <f t="shared" si="7"/>
        <v>0</v>
      </c>
      <c r="G18" s="213">
        <f t="shared" si="7"/>
        <v>5303</v>
      </c>
      <c r="H18" s="213">
        <v>11930</v>
      </c>
      <c r="I18" s="213">
        <v>3585</v>
      </c>
      <c r="J18" s="213">
        <v>801</v>
      </c>
      <c r="K18" s="213">
        <v>0</v>
      </c>
      <c r="L18" s="213">
        <v>7544</v>
      </c>
      <c r="M18" s="219">
        <f t="shared" si="1"/>
        <v>2425</v>
      </c>
      <c r="N18" s="219">
        <f t="shared" si="2"/>
        <v>842</v>
      </c>
      <c r="O18" s="220"/>
      <c r="P18" s="221">
        <v>20103</v>
      </c>
      <c r="Q18" s="222" t="s">
        <v>68</v>
      </c>
    </row>
    <row r="19" spans="1:17">
      <c r="A19" s="218" t="s">
        <v>69</v>
      </c>
      <c r="B19" s="219">
        <v>6337</v>
      </c>
      <c r="C19" s="219">
        <f t="shared" ref="C19:C23" si="8">SUM(D19:G19)</f>
        <v>4620</v>
      </c>
      <c r="D19" s="219">
        <v>2309</v>
      </c>
      <c r="E19" s="219">
        <v>261</v>
      </c>
      <c r="F19" s="219">
        <v>0</v>
      </c>
      <c r="G19" s="219">
        <v>2050</v>
      </c>
      <c r="H19" s="219">
        <v>6853</v>
      </c>
      <c r="I19" s="219">
        <v>2551</v>
      </c>
      <c r="J19" s="219">
        <v>257</v>
      </c>
      <c r="K19" s="219">
        <v>0</v>
      </c>
      <c r="L19" s="219">
        <v>4045</v>
      </c>
      <c r="M19" s="219">
        <f t="shared" si="1"/>
        <v>2233</v>
      </c>
      <c r="N19" s="219">
        <f t="shared" si="2"/>
        <v>516</v>
      </c>
      <c r="O19" s="220"/>
      <c r="P19" s="221">
        <v>2010301</v>
      </c>
      <c r="Q19" s="223" t="s">
        <v>70</v>
      </c>
    </row>
    <row r="20" spans="1:17">
      <c r="A20" s="218" t="s">
        <v>76</v>
      </c>
      <c r="B20" s="219">
        <v>465</v>
      </c>
      <c r="C20" s="219">
        <f t="shared" si="8"/>
        <v>341</v>
      </c>
      <c r="D20" s="219">
        <v>0</v>
      </c>
      <c r="E20" s="219">
        <v>0</v>
      </c>
      <c r="F20" s="219">
        <v>0</v>
      </c>
      <c r="G20" s="219">
        <v>341</v>
      </c>
      <c r="H20" s="219">
        <v>257</v>
      </c>
      <c r="I20" s="219">
        <v>0</v>
      </c>
      <c r="J20" s="219">
        <v>0</v>
      </c>
      <c r="K20" s="219">
        <v>0</v>
      </c>
      <c r="L20" s="219">
        <v>257</v>
      </c>
      <c r="M20" s="219">
        <f t="shared" si="1"/>
        <v>-84</v>
      </c>
      <c r="N20" s="219">
        <f t="shared" si="2"/>
        <v>-208</v>
      </c>
      <c r="O20" s="220"/>
      <c r="P20" s="221">
        <v>2010302</v>
      </c>
      <c r="Q20" s="223" t="s">
        <v>70</v>
      </c>
    </row>
    <row r="21" spans="1:17">
      <c r="A21" s="218" t="s">
        <v>80</v>
      </c>
      <c r="B21" s="219">
        <v>2707</v>
      </c>
      <c r="C21" s="219">
        <f t="shared" si="8"/>
        <v>2920</v>
      </c>
      <c r="D21" s="219">
        <v>53</v>
      </c>
      <c r="E21" s="219">
        <v>580</v>
      </c>
      <c r="F21" s="219">
        <v>0</v>
      </c>
      <c r="G21" s="219">
        <v>2287</v>
      </c>
      <c r="H21" s="219">
        <v>3098</v>
      </c>
      <c r="I21" s="219">
        <v>80</v>
      </c>
      <c r="J21" s="219">
        <v>472</v>
      </c>
      <c r="K21" s="219">
        <v>0</v>
      </c>
      <c r="L21" s="219">
        <v>2546</v>
      </c>
      <c r="M21" s="219">
        <f t="shared" si="1"/>
        <v>178</v>
      </c>
      <c r="N21" s="219">
        <f t="shared" si="2"/>
        <v>391</v>
      </c>
      <c r="O21" s="220"/>
      <c r="P21" s="221">
        <v>2010303</v>
      </c>
      <c r="Q21" s="223" t="s">
        <v>70</v>
      </c>
    </row>
    <row r="22" spans="1:17">
      <c r="A22" s="218" t="s">
        <v>81</v>
      </c>
      <c r="B22" s="219">
        <v>1090</v>
      </c>
      <c r="C22" s="219">
        <f t="shared" si="8"/>
        <v>1113</v>
      </c>
      <c r="D22" s="219">
        <v>431</v>
      </c>
      <c r="E22" s="219">
        <v>57</v>
      </c>
      <c r="F22" s="219">
        <v>0</v>
      </c>
      <c r="G22" s="219">
        <v>625</v>
      </c>
      <c r="H22" s="219">
        <v>1198</v>
      </c>
      <c r="I22" s="219">
        <v>447</v>
      </c>
      <c r="J22" s="219">
        <v>55</v>
      </c>
      <c r="K22" s="219">
        <v>0</v>
      </c>
      <c r="L22" s="219">
        <v>696</v>
      </c>
      <c r="M22" s="219">
        <f t="shared" si="1"/>
        <v>85</v>
      </c>
      <c r="N22" s="219">
        <f t="shared" si="2"/>
        <v>108</v>
      </c>
      <c r="O22" s="220"/>
      <c r="P22" s="221">
        <v>2010306</v>
      </c>
      <c r="Q22" s="223" t="s">
        <v>70</v>
      </c>
    </row>
    <row r="23" spans="1:17">
      <c r="A23" s="218" t="s">
        <v>74</v>
      </c>
      <c r="B23" s="219">
        <v>489</v>
      </c>
      <c r="C23" s="219">
        <f t="shared" si="8"/>
        <v>511</v>
      </c>
      <c r="D23" s="219">
        <v>494</v>
      </c>
      <c r="E23" s="219">
        <v>17</v>
      </c>
      <c r="F23" s="219">
        <v>0</v>
      </c>
      <c r="G23" s="219">
        <v>0</v>
      </c>
      <c r="H23" s="219">
        <v>524</v>
      </c>
      <c r="I23" s="219">
        <v>507</v>
      </c>
      <c r="J23" s="219">
        <v>17</v>
      </c>
      <c r="K23" s="219">
        <v>0</v>
      </c>
      <c r="L23" s="219">
        <v>0</v>
      </c>
      <c r="M23" s="219">
        <f t="shared" si="1"/>
        <v>13</v>
      </c>
      <c r="N23" s="219">
        <f t="shared" si="2"/>
        <v>35</v>
      </c>
      <c r="O23" s="220"/>
      <c r="P23" s="221">
        <v>2010350</v>
      </c>
      <c r="Q23" s="223" t="s">
        <v>70</v>
      </c>
    </row>
    <row r="24" spans="1:17">
      <c r="A24" s="218" t="s">
        <v>82</v>
      </c>
      <c r="B24" s="213">
        <v>1437</v>
      </c>
      <c r="C24" s="213">
        <f t="shared" ref="B24:L24" si="9">SUM(C25:C30)</f>
        <v>1060</v>
      </c>
      <c r="D24" s="213">
        <f t="shared" si="9"/>
        <v>562</v>
      </c>
      <c r="E24" s="213">
        <f t="shared" si="9"/>
        <v>55</v>
      </c>
      <c r="F24" s="213">
        <f t="shared" si="9"/>
        <v>0</v>
      </c>
      <c r="G24" s="213">
        <f t="shared" si="9"/>
        <v>443</v>
      </c>
      <c r="H24" s="213">
        <v>2601</v>
      </c>
      <c r="I24" s="213">
        <v>580</v>
      </c>
      <c r="J24" s="213">
        <v>62</v>
      </c>
      <c r="K24" s="213">
        <v>0</v>
      </c>
      <c r="L24" s="213">
        <v>1959</v>
      </c>
      <c r="M24" s="219">
        <f t="shared" si="1"/>
        <v>1541</v>
      </c>
      <c r="N24" s="219">
        <f t="shared" si="2"/>
        <v>1164</v>
      </c>
      <c r="O24" s="220"/>
      <c r="P24" s="221">
        <v>20104</v>
      </c>
      <c r="Q24" s="222" t="s">
        <v>68</v>
      </c>
    </row>
    <row r="25" spans="1:17">
      <c r="A25" s="218" t="s">
        <v>69</v>
      </c>
      <c r="B25" s="219">
        <v>278</v>
      </c>
      <c r="C25" s="219">
        <f t="shared" ref="C25:C30" si="10">SUM(D25:G25)</f>
        <v>252</v>
      </c>
      <c r="D25" s="219">
        <v>209</v>
      </c>
      <c r="E25" s="219">
        <v>43</v>
      </c>
      <c r="F25" s="219">
        <v>0</v>
      </c>
      <c r="G25" s="219">
        <v>0</v>
      </c>
      <c r="H25" s="219">
        <v>259</v>
      </c>
      <c r="I25" s="219">
        <v>209</v>
      </c>
      <c r="J25" s="219">
        <v>50</v>
      </c>
      <c r="K25" s="219">
        <v>0</v>
      </c>
      <c r="L25" s="219">
        <v>0</v>
      </c>
      <c r="M25" s="219">
        <f t="shared" si="1"/>
        <v>7</v>
      </c>
      <c r="N25" s="219">
        <f t="shared" si="2"/>
        <v>-19</v>
      </c>
      <c r="O25" s="220"/>
      <c r="P25" s="221">
        <v>2010401</v>
      </c>
      <c r="Q25" s="223" t="s">
        <v>70</v>
      </c>
    </row>
    <row r="26" spans="1:17">
      <c r="A26" s="218" t="s">
        <v>76</v>
      </c>
      <c r="B26" s="219">
        <v>545</v>
      </c>
      <c r="C26" s="219">
        <f t="shared" si="10"/>
        <v>443</v>
      </c>
      <c r="D26" s="219">
        <v>0</v>
      </c>
      <c r="E26" s="219">
        <v>0</v>
      </c>
      <c r="F26" s="219">
        <v>0</v>
      </c>
      <c r="G26" s="219">
        <v>443</v>
      </c>
      <c r="H26" s="219">
        <v>1940</v>
      </c>
      <c r="I26" s="219">
        <v>0</v>
      </c>
      <c r="J26" s="219">
        <v>0</v>
      </c>
      <c r="K26" s="219">
        <v>0</v>
      </c>
      <c r="L26" s="219">
        <v>1940</v>
      </c>
      <c r="M26" s="219">
        <f t="shared" si="1"/>
        <v>1497</v>
      </c>
      <c r="N26" s="219">
        <f t="shared" si="2"/>
        <v>1395</v>
      </c>
      <c r="O26" s="220"/>
      <c r="P26" s="221">
        <v>2010402</v>
      </c>
      <c r="Q26" s="223" t="s">
        <v>70</v>
      </c>
    </row>
    <row r="27" spans="1:17">
      <c r="A27" s="218" t="s">
        <v>83</v>
      </c>
      <c r="B27" s="219">
        <v>68</v>
      </c>
      <c r="C27" s="219">
        <f t="shared" si="10"/>
        <v>0</v>
      </c>
      <c r="D27" s="219">
        <v>0</v>
      </c>
      <c r="E27" s="219">
        <v>0</v>
      </c>
      <c r="F27" s="219">
        <v>0</v>
      </c>
      <c r="G27" s="219"/>
      <c r="H27" s="219">
        <v>0</v>
      </c>
      <c r="I27" s="219">
        <v>0</v>
      </c>
      <c r="J27" s="219">
        <v>0</v>
      </c>
      <c r="K27" s="219">
        <v>0</v>
      </c>
      <c r="L27" s="219">
        <v>0</v>
      </c>
      <c r="M27" s="219">
        <f t="shared" si="1"/>
        <v>0</v>
      </c>
      <c r="N27" s="219">
        <f t="shared" si="2"/>
        <v>-68</v>
      </c>
      <c r="O27" s="220"/>
      <c r="P27" s="221">
        <v>2010406</v>
      </c>
      <c r="Q27" s="223" t="s">
        <v>70</v>
      </c>
    </row>
    <row r="28" spans="1:17">
      <c r="A28" s="218" t="s">
        <v>84</v>
      </c>
      <c r="B28" s="219"/>
      <c r="C28" s="219">
        <f t="shared" si="10"/>
        <v>0</v>
      </c>
      <c r="D28" s="219"/>
      <c r="E28" s="219"/>
      <c r="F28" s="219"/>
      <c r="G28" s="219"/>
      <c r="H28" s="219">
        <v>19</v>
      </c>
      <c r="I28" s="219">
        <v>0</v>
      </c>
      <c r="J28" s="219">
        <v>0</v>
      </c>
      <c r="K28" s="219">
        <v>0</v>
      </c>
      <c r="L28" s="219">
        <v>19</v>
      </c>
      <c r="M28" s="219">
        <f t="shared" si="1"/>
        <v>19</v>
      </c>
      <c r="N28" s="219">
        <f t="shared" si="2"/>
        <v>19</v>
      </c>
      <c r="O28" s="220"/>
      <c r="P28" s="221">
        <v>2010408</v>
      </c>
      <c r="Q28" s="223" t="s">
        <v>70</v>
      </c>
    </row>
    <row r="29" spans="1:17">
      <c r="A29" s="218" t="s">
        <v>85</v>
      </c>
      <c r="B29" s="219">
        <v>372</v>
      </c>
      <c r="C29" s="219">
        <f t="shared" si="10"/>
        <v>365</v>
      </c>
      <c r="D29" s="219">
        <v>353</v>
      </c>
      <c r="E29" s="219">
        <v>12</v>
      </c>
      <c r="F29" s="219">
        <v>0</v>
      </c>
      <c r="G29" s="219">
        <v>0</v>
      </c>
      <c r="H29" s="219">
        <v>383</v>
      </c>
      <c r="I29" s="219">
        <v>371</v>
      </c>
      <c r="J29" s="219">
        <v>12</v>
      </c>
      <c r="K29" s="219">
        <v>0</v>
      </c>
      <c r="L29" s="219">
        <v>0</v>
      </c>
      <c r="M29" s="219">
        <f t="shared" si="1"/>
        <v>18</v>
      </c>
      <c r="N29" s="219">
        <f t="shared" si="2"/>
        <v>11</v>
      </c>
      <c r="O29" s="220"/>
      <c r="P29" s="221">
        <v>2010450</v>
      </c>
      <c r="Q29" s="223" t="s">
        <v>70</v>
      </c>
    </row>
    <row r="30" spans="1:17">
      <c r="A30" s="218" t="s">
        <v>86</v>
      </c>
      <c r="B30" s="219">
        <v>174</v>
      </c>
      <c r="C30" s="219">
        <f t="shared" si="10"/>
        <v>0</v>
      </c>
      <c r="D30" s="219"/>
      <c r="E30" s="219"/>
      <c r="F30" s="219"/>
      <c r="G30" s="219"/>
      <c r="H30" s="219">
        <v>0</v>
      </c>
      <c r="I30" s="219">
        <v>0</v>
      </c>
      <c r="J30" s="219">
        <v>0</v>
      </c>
      <c r="K30" s="219">
        <v>0</v>
      </c>
      <c r="L30" s="219">
        <v>0</v>
      </c>
      <c r="M30" s="219">
        <f t="shared" si="1"/>
        <v>0</v>
      </c>
      <c r="N30" s="219">
        <f t="shared" si="2"/>
        <v>-174</v>
      </c>
      <c r="O30" s="220"/>
      <c r="P30" s="221">
        <v>2010499</v>
      </c>
      <c r="Q30" s="223" t="s">
        <v>70</v>
      </c>
    </row>
    <row r="31" spans="1:17">
      <c r="A31" s="218" t="s">
        <v>87</v>
      </c>
      <c r="B31" s="213">
        <v>696</v>
      </c>
      <c r="C31" s="213">
        <f t="shared" ref="B31:L31" si="11">SUM(C32:C36)</f>
        <v>629</v>
      </c>
      <c r="D31" s="213">
        <f t="shared" si="11"/>
        <v>435</v>
      </c>
      <c r="E31" s="213">
        <f t="shared" si="11"/>
        <v>47</v>
      </c>
      <c r="F31" s="213">
        <f t="shared" si="11"/>
        <v>0</v>
      </c>
      <c r="G31" s="213">
        <f t="shared" si="11"/>
        <v>147</v>
      </c>
      <c r="H31" s="213">
        <v>611</v>
      </c>
      <c r="I31" s="213">
        <v>424</v>
      </c>
      <c r="J31" s="213">
        <v>43</v>
      </c>
      <c r="K31" s="213">
        <v>0</v>
      </c>
      <c r="L31" s="213">
        <v>144</v>
      </c>
      <c r="M31" s="219">
        <f t="shared" si="1"/>
        <v>-18</v>
      </c>
      <c r="N31" s="219">
        <f t="shared" si="2"/>
        <v>-85</v>
      </c>
      <c r="O31" s="220"/>
      <c r="P31" s="221">
        <v>20105</v>
      </c>
      <c r="Q31" s="222" t="s">
        <v>68</v>
      </c>
    </row>
    <row r="32" spans="1:17">
      <c r="A32" s="218" t="s">
        <v>69</v>
      </c>
      <c r="B32" s="219">
        <v>386</v>
      </c>
      <c r="C32" s="219">
        <f t="shared" ref="C32:C36" si="12">SUM(D32:G32)</f>
        <v>417</v>
      </c>
      <c r="D32" s="219">
        <v>374</v>
      </c>
      <c r="E32" s="219">
        <v>43</v>
      </c>
      <c r="F32" s="219">
        <v>0</v>
      </c>
      <c r="G32" s="219">
        <v>0</v>
      </c>
      <c r="H32" s="219">
        <v>406</v>
      </c>
      <c r="I32" s="219">
        <v>365</v>
      </c>
      <c r="J32" s="219">
        <v>41</v>
      </c>
      <c r="K32" s="219">
        <v>0</v>
      </c>
      <c r="L32" s="219">
        <v>0</v>
      </c>
      <c r="M32" s="219">
        <f t="shared" si="1"/>
        <v>-11</v>
      </c>
      <c r="N32" s="219">
        <f t="shared" si="2"/>
        <v>20</v>
      </c>
      <c r="O32" s="220"/>
      <c r="P32" s="221">
        <v>2010501</v>
      </c>
      <c r="Q32" s="223" t="s">
        <v>70</v>
      </c>
    </row>
    <row r="33" spans="1:17">
      <c r="A33" s="218" t="s">
        <v>76</v>
      </c>
      <c r="B33" s="219">
        <v>14</v>
      </c>
      <c r="C33" s="219">
        <f t="shared" si="12"/>
        <v>10</v>
      </c>
      <c r="D33" s="219">
        <v>0</v>
      </c>
      <c r="E33" s="219">
        <v>0</v>
      </c>
      <c r="F33" s="219">
        <v>0</v>
      </c>
      <c r="G33" s="219">
        <v>10</v>
      </c>
      <c r="H33" s="219">
        <v>10</v>
      </c>
      <c r="I33" s="219">
        <v>0</v>
      </c>
      <c r="J33" s="219">
        <v>0</v>
      </c>
      <c r="K33" s="219">
        <v>0</v>
      </c>
      <c r="L33" s="219">
        <v>10</v>
      </c>
      <c r="M33" s="219">
        <f t="shared" si="1"/>
        <v>0</v>
      </c>
      <c r="N33" s="219">
        <f t="shared" si="2"/>
        <v>-4</v>
      </c>
      <c r="O33" s="220"/>
      <c r="P33" s="221">
        <v>2010502</v>
      </c>
      <c r="Q33" s="223" t="s">
        <v>70</v>
      </c>
    </row>
    <row r="34" spans="1:17">
      <c r="A34" s="218" t="s">
        <v>88</v>
      </c>
      <c r="B34" s="219">
        <v>103</v>
      </c>
      <c r="C34" s="219">
        <f t="shared" si="12"/>
        <v>132</v>
      </c>
      <c r="D34" s="219">
        <v>0</v>
      </c>
      <c r="E34" s="219">
        <v>0</v>
      </c>
      <c r="F34" s="219">
        <v>0</v>
      </c>
      <c r="G34" s="219">
        <v>132</v>
      </c>
      <c r="H34" s="219">
        <v>134</v>
      </c>
      <c r="I34" s="219">
        <v>0</v>
      </c>
      <c r="J34" s="219">
        <v>0</v>
      </c>
      <c r="K34" s="219">
        <v>0</v>
      </c>
      <c r="L34" s="219">
        <v>134</v>
      </c>
      <c r="M34" s="219">
        <f t="shared" si="1"/>
        <v>2</v>
      </c>
      <c r="N34" s="219">
        <f t="shared" si="2"/>
        <v>31</v>
      </c>
      <c r="O34" s="220"/>
      <c r="P34" s="221">
        <v>2010505</v>
      </c>
      <c r="Q34" s="223" t="s">
        <v>70</v>
      </c>
    </row>
    <row r="35" spans="1:17">
      <c r="A35" s="218" t="s">
        <v>89</v>
      </c>
      <c r="B35" s="219">
        <v>135</v>
      </c>
      <c r="C35" s="219">
        <f t="shared" si="12"/>
        <v>5</v>
      </c>
      <c r="D35" s="219">
        <v>0</v>
      </c>
      <c r="E35" s="219">
        <v>0</v>
      </c>
      <c r="F35" s="219">
        <v>0</v>
      </c>
      <c r="G35" s="219">
        <v>5</v>
      </c>
      <c r="H35" s="219">
        <v>0</v>
      </c>
      <c r="I35" s="219">
        <v>0</v>
      </c>
      <c r="J35" s="219">
        <v>0</v>
      </c>
      <c r="K35" s="219">
        <v>0</v>
      </c>
      <c r="L35" s="219">
        <v>0</v>
      </c>
      <c r="M35" s="219">
        <f t="shared" si="1"/>
        <v>-5</v>
      </c>
      <c r="N35" s="219">
        <f t="shared" si="2"/>
        <v>-135</v>
      </c>
      <c r="O35" s="220"/>
      <c r="P35" s="221">
        <v>2010507</v>
      </c>
      <c r="Q35" s="223" t="s">
        <v>70</v>
      </c>
    </row>
    <row r="36" spans="1:17">
      <c r="A36" s="218" t="s">
        <v>74</v>
      </c>
      <c r="B36" s="219">
        <v>58</v>
      </c>
      <c r="C36" s="219">
        <f t="shared" si="12"/>
        <v>65</v>
      </c>
      <c r="D36" s="219">
        <v>61</v>
      </c>
      <c r="E36" s="219">
        <v>4</v>
      </c>
      <c r="F36" s="219">
        <v>0</v>
      </c>
      <c r="G36" s="219">
        <v>0</v>
      </c>
      <c r="H36" s="219">
        <v>61</v>
      </c>
      <c r="I36" s="219">
        <v>59</v>
      </c>
      <c r="J36" s="219">
        <v>2</v>
      </c>
      <c r="K36" s="219">
        <v>0</v>
      </c>
      <c r="L36" s="219">
        <v>0</v>
      </c>
      <c r="M36" s="219">
        <f t="shared" si="1"/>
        <v>-4</v>
      </c>
      <c r="N36" s="219">
        <f t="shared" si="2"/>
        <v>3</v>
      </c>
      <c r="O36" s="220"/>
      <c r="P36" s="221">
        <v>2010550</v>
      </c>
      <c r="Q36" s="223" t="s">
        <v>70</v>
      </c>
    </row>
    <row r="37" spans="1:17">
      <c r="A37" s="218" t="s">
        <v>90</v>
      </c>
      <c r="B37" s="213">
        <v>1345</v>
      </c>
      <c r="C37" s="213">
        <f t="shared" ref="B37:L37" si="13">SUM(C38:C40)</f>
        <v>1435</v>
      </c>
      <c r="D37" s="213">
        <f t="shared" si="13"/>
        <v>993</v>
      </c>
      <c r="E37" s="213">
        <f t="shared" si="13"/>
        <v>121</v>
      </c>
      <c r="F37" s="213">
        <f t="shared" si="13"/>
        <v>0</v>
      </c>
      <c r="G37" s="213">
        <f t="shared" si="13"/>
        <v>321</v>
      </c>
      <c r="H37" s="213">
        <v>1541</v>
      </c>
      <c r="I37" s="213">
        <v>1047</v>
      </c>
      <c r="J37" s="213">
        <v>118</v>
      </c>
      <c r="K37" s="213">
        <v>0</v>
      </c>
      <c r="L37" s="213">
        <v>376</v>
      </c>
      <c r="M37" s="219">
        <f t="shared" si="1"/>
        <v>106</v>
      </c>
      <c r="N37" s="219">
        <f t="shared" si="2"/>
        <v>196</v>
      </c>
      <c r="O37" s="220"/>
      <c r="P37" s="221">
        <v>20106</v>
      </c>
      <c r="Q37" s="222" t="s">
        <v>68</v>
      </c>
    </row>
    <row r="38" spans="1:17">
      <c r="A38" s="218" t="s">
        <v>69</v>
      </c>
      <c r="B38" s="219">
        <v>303</v>
      </c>
      <c r="C38" s="219">
        <f t="shared" ref="C38:C40" si="14">SUM(D38:G38)</f>
        <v>265</v>
      </c>
      <c r="D38" s="219">
        <v>184</v>
      </c>
      <c r="E38" s="219">
        <v>81</v>
      </c>
      <c r="F38" s="219">
        <v>0</v>
      </c>
      <c r="G38" s="219">
        <v>0</v>
      </c>
      <c r="H38" s="219">
        <v>287</v>
      </c>
      <c r="I38" s="219">
        <v>210</v>
      </c>
      <c r="J38" s="219">
        <v>77</v>
      </c>
      <c r="K38" s="219">
        <v>0</v>
      </c>
      <c r="L38" s="219">
        <v>0</v>
      </c>
      <c r="M38" s="219">
        <f t="shared" si="1"/>
        <v>22</v>
      </c>
      <c r="N38" s="219">
        <f t="shared" si="2"/>
        <v>-16</v>
      </c>
      <c r="O38" s="220"/>
      <c r="P38" s="221">
        <v>2010601</v>
      </c>
      <c r="Q38" s="223" t="s">
        <v>70</v>
      </c>
    </row>
    <row r="39" spans="1:17">
      <c r="A39" s="218" t="s">
        <v>76</v>
      </c>
      <c r="B39" s="219">
        <v>187</v>
      </c>
      <c r="C39" s="219">
        <f t="shared" si="14"/>
        <v>314</v>
      </c>
      <c r="D39" s="219">
        <v>0</v>
      </c>
      <c r="E39" s="219">
        <v>0</v>
      </c>
      <c r="F39" s="219">
        <v>0</v>
      </c>
      <c r="G39" s="219">
        <v>314</v>
      </c>
      <c r="H39" s="219">
        <v>370</v>
      </c>
      <c r="I39" s="219">
        <v>0</v>
      </c>
      <c r="J39" s="219">
        <v>0</v>
      </c>
      <c r="K39" s="219">
        <v>0</v>
      </c>
      <c r="L39" s="219">
        <v>370</v>
      </c>
      <c r="M39" s="219">
        <f t="shared" si="1"/>
        <v>56</v>
      </c>
      <c r="N39" s="219">
        <f t="shared" si="2"/>
        <v>183</v>
      </c>
      <c r="O39" s="220"/>
      <c r="P39" s="221">
        <v>2010602</v>
      </c>
      <c r="Q39" s="223" t="s">
        <v>70</v>
      </c>
    </row>
    <row r="40" spans="1:17">
      <c r="A40" s="218" t="s">
        <v>91</v>
      </c>
      <c r="B40" s="219">
        <v>855</v>
      </c>
      <c r="C40" s="219">
        <f t="shared" si="14"/>
        <v>856</v>
      </c>
      <c r="D40" s="219">
        <v>809</v>
      </c>
      <c r="E40" s="219">
        <v>40</v>
      </c>
      <c r="F40" s="219">
        <v>0</v>
      </c>
      <c r="G40" s="219">
        <v>7</v>
      </c>
      <c r="H40" s="219">
        <v>884</v>
      </c>
      <c r="I40" s="219">
        <v>837</v>
      </c>
      <c r="J40" s="219">
        <v>41</v>
      </c>
      <c r="K40" s="219">
        <v>0</v>
      </c>
      <c r="L40" s="219">
        <v>6</v>
      </c>
      <c r="M40" s="219">
        <f t="shared" si="1"/>
        <v>28</v>
      </c>
      <c r="N40" s="219">
        <f t="shared" si="2"/>
        <v>29</v>
      </c>
      <c r="O40" s="220"/>
      <c r="P40" s="221">
        <v>2010650</v>
      </c>
      <c r="Q40" s="223" t="s">
        <v>70</v>
      </c>
    </row>
    <row r="41" spans="1:17">
      <c r="A41" s="218" t="s">
        <v>92</v>
      </c>
      <c r="B41" s="213">
        <v>1752</v>
      </c>
      <c r="C41" s="213">
        <f t="shared" ref="B41:L41" si="15">SUM(C42)</f>
        <v>2500</v>
      </c>
      <c r="D41" s="213">
        <f t="shared" si="15"/>
        <v>1650</v>
      </c>
      <c r="E41" s="213">
        <f t="shared" si="15"/>
        <v>0</v>
      </c>
      <c r="F41" s="213">
        <f t="shared" si="15"/>
        <v>0</v>
      </c>
      <c r="G41" s="213">
        <f t="shared" si="15"/>
        <v>850</v>
      </c>
      <c r="H41" s="213">
        <v>2000</v>
      </c>
      <c r="I41" s="213">
        <v>1320</v>
      </c>
      <c r="J41" s="213">
        <v>0</v>
      </c>
      <c r="K41" s="213">
        <v>0</v>
      </c>
      <c r="L41" s="213">
        <v>680</v>
      </c>
      <c r="M41" s="219">
        <f t="shared" si="1"/>
        <v>-500</v>
      </c>
      <c r="N41" s="219">
        <f t="shared" si="2"/>
        <v>248</v>
      </c>
      <c r="O41" s="220"/>
      <c r="P41" s="221">
        <v>20107</v>
      </c>
      <c r="Q41" s="222" t="s">
        <v>68</v>
      </c>
    </row>
    <row r="42" spans="1:17">
      <c r="A42" s="218" t="s">
        <v>93</v>
      </c>
      <c r="B42" s="219">
        <v>1752</v>
      </c>
      <c r="C42" s="219">
        <f t="shared" ref="C42:C46" si="16">SUM(D42:G42)</f>
        <v>2500</v>
      </c>
      <c r="D42" s="219">
        <v>1650</v>
      </c>
      <c r="E42" s="219">
        <v>0</v>
      </c>
      <c r="F42" s="219">
        <v>0</v>
      </c>
      <c r="G42" s="219">
        <v>850</v>
      </c>
      <c r="H42" s="219">
        <v>2000</v>
      </c>
      <c r="I42" s="219">
        <v>1320</v>
      </c>
      <c r="J42" s="219">
        <v>0</v>
      </c>
      <c r="K42" s="219">
        <v>0</v>
      </c>
      <c r="L42" s="219">
        <v>680</v>
      </c>
      <c r="M42" s="219">
        <f t="shared" si="1"/>
        <v>-500</v>
      </c>
      <c r="N42" s="219">
        <f t="shared" si="2"/>
        <v>248</v>
      </c>
      <c r="O42" s="220"/>
      <c r="P42" s="221">
        <v>2010799</v>
      </c>
      <c r="Q42" s="223" t="s">
        <v>70</v>
      </c>
    </row>
    <row r="43" spans="1:17">
      <c r="A43" s="218" t="s">
        <v>94</v>
      </c>
      <c r="B43" s="213">
        <v>406</v>
      </c>
      <c r="C43" s="213">
        <f t="shared" ref="B43:L43" si="17">SUM(C44:C46)</f>
        <v>459</v>
      </c>
      <c r="D43" s="213">
        <f t="shared" si="17"/>
        <v>395</v>
      </c>
      <c r="E43" s="213">
        <f t="shared" si="17"/>
        <v>45</v>
      </c>
      <c r="F43" s="213">
        <f t="shared" si="17"/>
        <v>0</v>
      </c>
      <c r="G43" s="213">
        <f t="shared" si="17"/>
        <v>19</v>
      </c>
      <c r="H43" s="213">
        <v>410</v>
      </c>
      <c r="I43" s="213">
        <v>346</v>
      </c>
      <c r="J43" s="213">
        <v>45</v>
      </c>
      <c r="K43" s="213">
        <v>0</v>
      </c>
      <c r="L43" s="213">
        <v>19</v>
      </c>
      <c r="M43" s="219">
        <f t="shared" si="1"/>
        <v>-49</v>
      </c>
      <c r="N43" s="219">
        <f t="shared" si="2"/>
        <v>4</v>
      </c>
      <c r="O43" s="220"/>
      <c r="P43" s="221">
        <v>20108</v>
      </c>
      <c r="Q43" s="222" t="s">
        <v>68</v>
      </c>
    </row>
    <row r="44" spans="1:17">
      <c r="A44" s="218" t="s">
        <v>69</v>
      </c>
      <c r="B44" s="219">
        <v>157</v>
      </c>
      <c r="C44" s="219">
        <f t="shared" si="16"/>
        <v>179</v>
      </c>
      <c r="D44" s="219">
        <v>141</v>
      </c>
      <c r="E44" s="219">
        <v>38</v>
      </c>
      <c r="F44" s="219">
        <v>0</v>
      </c>
      <c r="G44" s="219">
        <v>0</v>
      </c>
      <c r="H44" s="219">
        <v>149</v>
      </c>
      <c r="I44" s="219">
        <v>111</v>
      </c>
      <c r="J44" s="219">
        <v>38</v>
      </c>
      <c r="K44" s="219">
        <v>0</v>
      </c>
      <c r="L44" s="219">
        <v>0</v>
      </c>
      <c r="M44" s="219">
        <f t="shared" si="1"/>
        <v>-30</v>
      </c>
      <c r="N44" s="219">
        <f t="shared" si="2"/>
        <v>-8</v>
      </c>
      <c r="O44" s="220"/>
      <c r="P44" s="221">
        <v>2010801</v>
      </c>
      <c r="Q44" s="223" t="s">
        <v>70</v>
      </c>
    </row>
    <row r="45" spans="1:17">
      <c r="A45" s="218" t="s">
        <v>95</v>
      </c>
      <c r="B45" s="219">
        <v>230</v>
      </c>
      <c r="C45" s="219">
        <f t="shared" si="16"/>
        <v>261</v>
      </c>
      <c r="D45" s="219">
        <v>254</v>
      </c>
      <c r="E45" s="219">
        <v>7</v>
      </c>
      <c r="F45" s="219">
        <v>0</v>
      </c>
      <c r="G45" s="219">
        <v>0</v>
      </c>
      <c r="H45" s="219">
        <v>242</v>
      </c>
      <c r="I45" s="219">
        <v>235</v>
      </c>
      <c r="J45" s="219">
        <v>7</v>
      </c>
      <c r="K45" s="219">
        <v>0</v>
      </c>
      <c r="L45" s="219">
        <v>0</v>
      </c>
      <c r="M45" s="219">
        <f t="shared" si="1"/>
        <v>-19</v>
      </c>
      <c r="N45" s="219">
        <f t="shared" si="2"/>
        <v>12</v>
      </c>
      <c r="O45" s="220"/>
      <c r="P45" s="221">
        <v>2010850</v>
      </c>
      <c r="Q45" s="223" t="s">
        <v>70</v>
      </c>
    </row>
    <row r="46" spans="1:17">
      <c r="A46" s="218" t="s">
        <v>96</v>
      </c>
      <c r="B46" s="219">
        <v>19</v>
      </c>
      <c r="C46" s="219">
        <f t="shared" si="16"/>
        <v>19</v>
      </c>
      <c r="D46" s="219">
        <v>0</v>
      </c>
      <c r="E46" s="219">
        <v>0</v>
      </c>
      <c r="F46" s="219">
        <v>0</v>
      </c>
      <c r="G46" s="219">
        <v>19</v>
      </c>
      <c r="H46" s="219">
        <v>19</v>
      </c>
      <c r="I46" s="219">
        <v>0</v>
      </c>
      <c r="J46" s="219">
        <v>0</v>
      </c>
      <c r="K46" s="219">
        <v>0</v>
      </c>
      <c r="L46" s="219">
        <v>19</v>
      </c>
      <c r="M46" s="219">
        <f t="shared" si="1"/>
        <v>0</v>
      </c>
      <c r="N46" s="219">
        <f t="shared" si="2"/>
        <v>0</v>
      </c>
      <c r="O46" s="220"/>
      <c r="P46" s="221">
        <v>2010899</v>
      </c>
      <c r="Q46" s="223" t="s">
        <v>70</v>
      </c>
    </row>
    <row r="47" spans="1:17">
      <c r="A47" s="218" t="s">
        <v>97</v>
      </c>
      <c r="B47" s="213">
        <v>2118</v>
      </c>
      <c r="C47" s="213">
        <f t="shared" ref="B47:L47" si="18">SUM(C48:C52)</f>
        <v>2116</v>
      </c>
      <c r="D47" s="213">
        <f t="shared" si="18"/>
        <v>1555</v>
      </c>
      <c r="E47" s="213">
        <f t="shared" si="18"/>
        <v>177</v>
      </c>
      <c r="F47" s="213">
        <f t="shared" si="18"/>
        <v>0</v>
      </c>
      <c r="G47" s="213">
        <f t="shared" si="18"/>
        <v>384</v>
      </c>
      <c r="H47" s="213">
        <v>2325</v>
      </c>
      <c r="I47" s="213">
        <v>1725</v>
      </c>
      <c r="J47" s="213">
        <v>180</v>
      </c>
      <c r="K47" s="213">
        <v>0</v>
      </c>
      <c r="L47" s="213">
        <v>420</v>
      </c>
      <c r="M47" s="219">
        <f t="shared" si="1"/>
        <v>209</v>
      </c>
      <c r="N47" s="219">
        <f t="shared" si="2"/>
        <v>207</v>
      </c>
      <c r="O47" s="220"/>
      <c r="P47" s="221">
        <v>20111</v>
      </c>
      <c r="Q47" s="222" t="s">
        <v>68</v>
      </c>
    </row>
    <row r="48" spans="1:17">
      <c r="A48" s="218" t="s">
        <v>69</v>
      </c>
      <c r="B48" s="219">
        <v>1409</v>
      </c>
      <c r="C48" s="219">
        <f t="shared" ref="C48:C52" si="19">SUM(D48:G48)</f>
        <v>1342</v>
      </c>
      <c r="D48" s="219">
        <v>1084</v>
      </c>
      <c r="E48" s="219">
        <v>153</v>
      </c>
      <c r="F48" s="219">
        <v>0</v>
      </c>
      <c r="G48" s="219">
        <v>105</v>
      </c>
      <c r="H48" s="219">
        <v>1440</v>
      </c>
      <c r="I48" s="219">
        <v>1244</v>
      </c>
      <c r="J48" s="219">
        <v>156</v>
      </c>
      <c r="K48" s="219">
        <v>0</v>
      </c>
      <c r="L48" s="219">
        <v>40</v>
      </c>
      <c r="M48" s="219">
        <f t="shared" si="1"/>
        <v>98</v>
      </c>
      <c r="N48" s="219">
        <f t="shared" si="2"/>
        <v>31</v>
      </c>
      <c r="O48" s="220"/>
      <c r="P48" s="221">
        <v>2011101</v>
      </c>
      <c r="Q48" s="223" t="s">
        <v>70</v>
      </c>
    </row>
    <row r="49" spans="1:17">
      <c r="A49" s="218" t="s">
        <v>76</v>
      </c>
      <c r="B49" s="219">
        <v>162</v>
      </c>
      <c r="C49" s="219">
        <f t="shared" si="19"/>
        <v>146</v>
      </c>
      <c r="D49" s="219">
        <v>0</v>
      </c>
      <c r="E49" s="219">
        <v>0</v>
      </c>
      <c r="F49" s="219">
        <v>0</v>
      </c>
      <c r="G49" s="219">
        <v>146</v>
      </c>
      <c r="H49" s="219">
        <v>247</v>
      </c>
      <c r="I49" s="219">
        <v>0</v>
      </c>
      <c r="J49" s="219">
        <v>0</v>
      </c>
      <c r="K49" s="219">
        <v>0</v>
      </c>
      <c r="L49" s="219">
        <v>247</v>
      </c>
      <c r="M49" s="219">
        <f t="shared" si="1"/>
        <v>101</v>
      </c>
      <c r="N49" s="219">
        <f t="shared" si="2"/>
        <v>85</v>
      </c>
      <c r="O49" s="220"/>
      <c r="P49" s="221">
        <v>2011102</v>
      </c>
      <c r="Q49" s="223" t="s">
        <v>70</v>
      </c>
    </row>
    <row r="50" spans="1:17">
      <c r="A50" s="218" t="s">
        <v>98</v>
      </c>
      <c r="B50" s="219">
        <v>120</v>
      </c>
      <c r="C50" s="219">
        <f t="shared" si="19"/>
        <v>120</v>
      </c>
      <c r="D50" s="219">
        <v>0</v>
      </c>
      <c r="E50" s="219">
        <v>0</v>
      </c>
      <c r="F50" s="219">
        <v>0</v>
      </c>
      <c r="G50" s="219">
        <v>120</v>
      </c>
      <c r="H50" s="219">
        <v>120</v>
      </c>
      <c r="I50" s="219">
        <v>0</v>
      </c>
      <c r="J50" s="219">
        <v>0</v>
      </c>
      <c r="K50" s="219">
        <v>0</v>
      </c>
      <c r="L50" s="219">
        <v>120</v>
      </c>
      <c r="M50" s="219">
        <f t="shared" si="1"/>
        <v>0</v>
      </c>
      <c r="N50" s="219">
        <f t="shared" si="2"/>
        <v>0</v>
      </c>
      <c r="O50" s="220"/>
      <c r="P50" s="221">
        <v>2011104</v>
      </c>
      <c r="Q50" s="223" t="s">
        <v>70</v>
      </c>
    </row>
    <row r="51" spans="1:17">
      <c r="A51" s="218" t="s">
        <v>99</v>
      </c>
      <c r="B51" s="219">
        <v>0</v>
      </c>
      <c r="C51" s="219">
        <f t="shared" si="19"/>
        <v>13</v>
      </c>
      <c r="D51" s="219">
        <v>0</v>
      </c>
      <c r="E51" s="219">
        <v>0</v>
      </c>
      <c r="F51" s="219">
        <v>0</v>
      </c>
      <c r="G51" s="219">
        <v>13</v>
      </c>
      <c r="H51" s="219">
        <v>13</v>
      </c>
      <c r="I51" s="219">
        <v>0</v>
      </c>
      <c r="J51" s="219">
        <v>0</v>
      </c>
      <c r="K51" s="219">
        <v>0</v>
      </c>
      <c r="L51" s="219">
        <v>13</v>
      </c>
      <c r="M51" s="219">
        <f t="shared" si="1"/>
        <v>0</v>
      </c>
      <c r="N51" s="219">
        <f t="shared" si="2"/>
        <v>13</v>
      </c>
      <c r="O51" s="220"/>
      <c r="P51" s="221">
        <v>2011105</v>
      </c>
      <c r="Q51" s="223" t="s">
        <v>70</v>
      </c>
    </row>
    <row r="52" spans="1:17">
      <c r="A52" s="218" t="s">
        <v>74</v>
      </c>
      <c r="B52" s="219">
        <v>427</v>
      </c>
      <c r="C52" s="219">
        <f t="shared" si="19"/>
        <v>495</v>
      </c>
      <c r="D52" s="219">
        <v>471</v>
      </c>
      <c r="E52" s="219">
        <v>24</v>
      </c>
      <c r="F52" s="219">
        <v>0</v>
      </c>
      <c r="G52" s="219"/>
      <c r="H52" s="219">
        <v>505</v>
      </c>
      <c r="I52" s="219">
        <v>481</v>
      </c>
      <c r="J52" s="219">
        <v>24</v>
      </c>
      <c r="K52" s="219">
        <v>0</v>
      </c>
      <c r="L52" s="219">
        <v>0</v>
      </c>
      <c r="M52" s="219">
        <f t="shared" si="1"/>
        <v>10</v>
      </c>
      <c r="N52" s="219">
        <f t="shared" si="2"/>
        <v>78</v>
      </c>
      <c r="O52" s="220"/>
      <c r="P52" s="221">
        <v>2011150</v>
      </c>
      <c r="Q52" s="223" t="s">
        <v>70</v>
      </c>
    </row>
    <row r="53" spans="1:17">
      <c r="A53" s="218" t="s">
        <v>100</v>
      </c>
      <c r="B53" s="213">
        <v>1084</v>
      </c>
      <c r="C53" s="213">
        <f t="shared" ref="B53:L53" si="20">SUM(C54:C56)</f>
        <v>1158</v>
      </c>
      <c r="D53" s="213">
        <f t="shared" si="20"/>
        <v>778</v>
      </c>
      <c r="E53" s="213">
        <f t="shared" si="20"/>
        <v>103</v>
      </c>
      <c r="F53" s="213">
        <f t="shared" si="20"/>
        <v>0</v>
      </c>
      <c r="G53" s="213">
        <f t="shared" si="20"/>
        <v>277</v>
      </c>
      <c r="H53" s="213">
        <v>1169</v>
      </c>
      <c r="I53" s="213">
        <v>805</v>
      </c>
      <c r="J53" s="213">
        <v>103</v>
      </c>
      <c r="K53" s="213">
        <v>0</v>
      </c>
      <c r="L53" s="213">
        <v>261</v>
      </c>
      <c r="M53" s="219">
        <f t="shared" si="1"/>
        <v>11</v>
      </c>
      <c r="N53" s="219">
        <f t="shared" si="2"/>
        <v>85</v>
      </c>
      <c r="O53" s="220"/>
      <c r="P53" s="221">
        <v>20113</v>
      </c>
      <c r="Q53" s="222" t="s">
        <v>68</v>
      </c>
    </row>
    <row r="54" spans="1:17">
      <c r="A54" s="218" t="s">
        <v>69</v>
      </c>
      <c r="B54" s="219">
        <v>405</v>
      </c>
      <c r="C54" s="219">
        <f t="shared" ref="C54:C56" si="21">SUM(D54:G54)</f>
        <v>393</v>
      </c>
      <c r="D54" s="219">
        <v>310</v>
      </c>
      <c r="E54" s="219">
        <v>81</v>
      </c>
      <c r="F54" s="219">
        <v>0</v>
      </c>
      <c r="G54" s="219">
        <v>2</v>
      </c>
      <c r="H54" s="219">
        <v>404</v>
      </c>
      <c r="I54" s="219">
        <v>321</v>
      </c>
      <c r="J54" s="219">
        <v>81</v>
      </c>
      <c r="K54" s="219">
        <v>0</v>
      </c>
      <c r="L54" s="219">
        <v>2</v>
      </c>
      <c r="M54" s="219">
        <f t="shared" si="1"/>
        <v>11</v>
      </c>
      <c r="N54" s="219">
        <f t="shared" si="2"/>
        <v>-1</v>
      </c>
      <c r="O54" s="220"/>
      <c r="P54" s="221">
        <v>2011301</v>
      </c>
      <c r="Q54" s="223" t="s">
        <v>70</v>
      </c>
    </row>
    <row r="55" spans="1:17">
      <c r="A55" s="218" t="s">
        <v>76</v>
      </c>
      <c r="B55" s="219">
        <v>212</v>
      </c>
      <c r="C55" s="219">
        <f t="shared" si="21"/>
        <v>275</v>
      </c>
      <c r="D55" s="219">
        <v>0</v>
      </c>
      <c r="E55" s="219"/>
      <c r="F55" s="219">
        <v>0</v>
      </c>
      <c r="G55" s="219">
        <v>275</v>
      </c>
      <c r="H55" s="219">
        <v>259</v>
      </c>
      <c r="I55" s="219">
        <v>0</v>
      </c>
      <c r="J55" s="219">
        <v>0</v>
      </c>
      <c r="K55" s="219">
        <v>0</v>
      </c>
      <c r="L55" s="219">
        <v>259</v>
      </c>
      <c r="M55" s="219">
        <f t="shared" si="1"/>
        <v>-16</v>
      </c>
      <c r="N55" s="219">
        <f t="shared" si="2"/>
        <v>47</v>
      </c>
      <c r="O55" s="220"/>
      <c r="P55" s="221">
        <v>2011302</v>
      </c>
      <c r="Q55" s="223" t="s">
        <v>70</v>
      </c>
    </row>
    <row r="56" spans="1:17">
      <c r="A56" s="218" t="s">
        <v>91</v>
      </c>
      <c r="B56" s="219">
        <v>467</v>
      </c>
      <c r="C56" s="219">
        <f t="shared" si="21"/>
        <v>490</v>
      </c>
      <c r="D56" s="219">
        <v>468</v>
      </c>
      <c r="E56" s="219">
        <v>22</v>
      </c>
      <c r="F56" s="219">
        <v>0</v>
      </c>
      <c r="G56" s="219">
        <v>0</v>
      </c>
      <c r="H56" s="219">
        <v>506</v>
      </c>
      <c r="I56" s="219">
        <v>484</v>
      </c>
      <c r="J56" s="219">
        <v>22</v>
      </c>
      <c r="K56" s="219">
        <v>0</v>
      </c>
      <c r="L56" s="219">
        <v>0</v>
      </c>
      <c r="M56" s="219">
        <f t="shared" si="1"/>
        <v>16</v>
      </c>
      <c r="N56" s="219">
        <f t="shared" si="2"/>
        <v>39</v>
      </c>
      <c r="O56" s="220"/>
      <c r="P56" s="221">
        <v>2011350</v>
      </c>
      <c r="Q56" s="223" t="s">
        <v>70</v>
      </c>
    </row>
    <row r="57" spans="1:17">
      <c r="A57" s="218" t="s">
        <v>101</v>
      </c>
      <c r="B57" s="213">
        <v>70</v>
      </c>
      <c r="C57" s="213">
        <f t="shared" ref="B57:L57" si="22">SUM(C58)</f>
        <v>70</v>
      </c>
      <c r="D57" s="213">
        <f t="shared" si="22"/>
        <v>0</v>
      </c>
      <c r="E57" s="213">
        <f t="shared" si="22"/>
        <v>0</v>
      </c>
      <c r="F57" s="213">
        <f t="shared" si="22"/>
        <v>0</v>
      </c>
      <c r="G57" s="213">
        <f t="shared" si="22"/>
        <v>70</v>
      </c>
      <c r="H57" s="213">
        <v>0</v>
      </c>
      <c r="I57" s="213">
        <v>0</v>
      </c>
      <c r="J57" s="213">
        <v>0</v>
      </c>
      <c r="K57" s="213">
        <v>0</v>
      </c>
      <c r="L57" s="213">
        <v>0</v>
      </c>
      <c r="M57" s="219">
        <f t="shared" si="1"/>
        <v>-70</v>
      </c>
      <c r="N57" s="219">
        <f t="shared" si="2"/>
        <v>-70</v>
      </c>
      <c r="O57" s="220"/>
      <c r="P57" s="221">
        <v>20123</v>
      </c>
      <c r="Q57" s="222" t="s">
        <v>68</v>
      </c>
    </row>
    <row r="58" spans="1:17">
      <c r="A58" s="218" t="s">
        <v>102</v>
      </c>
      <c r="B58" s="219">
        <v>70</v>
      </c>
      <c r="C58" s="219">
        <f t="shared" ref="C58:C62" si="23">SUM(D58:G58)</f>
        <v>70</v>
      </c>
      <c r="D58" s="219">
        <v>0</v>
      </c>
      <c r="E58" s="219">
        <v>0</v>
      </c>
      <c r="F58" s="219">
        <v>0</v>
      </c>
      <c r="G58" s="219">
        <v>70</v>
      </c>
      <c r="H58" s="219">
        <v>0</v>
      </c>
      <c r="I58" s="219">
        <v>0</v>
      </c>
      <c r="J58" s="219">
        <v>0</v>
      </c>
      <c r="K58" s="219">
        <v>0</v>
      </c>
      <c r="L58" s="219">
        <v>0</v>
      </c>
      <c r="M58" s="219">
        <f t="shared" si="1"/>
        <v>-70</v>
      </c>
      <c r="N58" s="219">
        <f t="shared" si="2"/>
        <v>-70</v>
      </c>
      <c r="O58" s="220"/>
      <c r="P58" s="221">
        <v>2012302</v>
      </c>
      <c r="Q58" s="223" t="s">
        <v>70</v>
      </c>
    </row>
    <row r="59" spans="1:17">
      <c r="A59" s="218" t="s">
        <v>103</v>
      </c>
      <c r="B59" s="213">
        <v>72</v>
      </c>
      <c r="C59" s="213">
        <f t="shared" ref="B59:M59" si="24">SUM(C60:C62)</f>
        <v>159</v>
      </c>
      <c r="D59" s="213">
        <f t="shared" si="24"/>
        <v>103</v>
      </c>
      <c r="E59" s="213">
        <f t="shared" si="24"/>
        <v>13</v>
      </c>
      <c r="F59" s="213">
        <f t="shared" si="24"/>
        <v>0</v>
      </c>
      <c r="G59" s="213">
        <f t="shared" si="24"/>
        <v>43</v>
      </c>
      <c r="H59" s="213">
        <v>170</v>
      </c>
      <c r="I59" s="213">
        <v>102</v>
      </c>
      <c r="J59" s="213">
        <v>13</v>
      </c>
      <c r="K59" s="213">
        <v>0</v>
      </c>
      <c r="L59" s="213">
        <v>55</v>
      </c>
      <c r="M59" s="213">
        <f t="shared" si="24"/>
        <v>11</v>
      </c>
      <c r="N59" s="219">
        <f t="shared" si="2"/>
        <v>98</v>
      </c>
      <c r="O59" s="220"/>
      <c r="P59" s="221">
        <v>20125</v>
      </c>
      <c r="Q59" s="222" t="s">
        <v>68</v>
      </c>
    </row>
    <row r="60" spans="1:17">
      <c r="A60" s="218" t="s">
        <v>69</v>
      </c>
      <c r="B60" s="219">
        <v>59</v>
      </c>
      <c r="C60" s="219">
        <f t="shared" si="23"/>
        <v>116</v>
      </c>
      <c r="D60" s="219">
        <v>103</v>
      </c>
      <c r="E60" s="219">
        <v>13</v>
      </c>
      <c r="F60" s="219">
        <v>0</v>
      </c>
      <c r="G60" s="219"/>
      <c r="H60" s="219">
        <v>115</v>
      </c>
      <c r="I60" s="219">
        <v>102</v>
      </c>
      <c r="J60" s="219">
        <v>13</v>
      </c>
      <c r="K60" s="219">
        <v>0</v>
      </c>
      <c r="L60" s="219">
        <v>0</v>
      </c>
      <c r="M60" s="219">
        <f t="shared" ref="M60:M105" si="25">H60-C60</f>
        <v>-1</v>
      </c>
      <c r="N60" s="219">
        <f t="shared" si="2"/>
        <v>56</v>
      </c>
      <c r="O60" s="220"/>
      <c r="P60" s="221">
        <v>2012501</v>
      </c>
      <c r="Q60" s="223" t="s">
        <v>70</v>
      </c>
    </row>
    <row r="61" spans="1:17">
      <c r="A61" s="218" t="s">
        <v>76</v>
      </c>
      <c r="B61" s="219">
        <v>13</v>
      </c>
      <c r="C61" s="219">
        <f t="shared" si="23"/>
        <v>43</v>
      </c>
      <c r="D61" s="219">
        <v>0</v>
      </c>
      <c r="E61" s="219">
        <v>0</v>
      </c>
      <c r="F61" s="219">
        <v>0</v>
      </c>
      <c r="G61" s="219">
        <v>43</v>
      </c>
      <c r="H61" s="219">
        <v>55</v>
      </c>
      <c r="I61" s="219">
        <v>0</v>
      </c>
      <c r="J61" s="219">
        <v>0</v>
      </c>
      <c r="K61" s="219">
        <v>0</v>
      </c>
      <c r="L61" s="219">
        <v>55</v>
      </c>
      <c r="M61" s="219">
        <f t="shared" si="25"/>
        <v>12</v>
      </c>
      <c r="N61" s="219">
        <f t="shared" si="2"/>
        <v>42</v>
      </c>
      <c r="O61" s="220"/>
      <c r="P61" s="221">
        <v>2012502</v>
      </c>
      <c r="Q61" s="223" t="s">
        <v>70</v>
      </c>
    </row>
    <row r="62" spans="1:17">
      <c r="A62" s="218" t="s">
        <v>104</v>
      </c>
      <c r="B62" s="219"/>
      <c r="C62" s="219">
        <f t="shared" si="23"/>
        <v>0</v>
      </c>
      <c r="D62" s="219">
        <v>0</v>
      </c>
      <c r="E62" s="219">
        <v>0</v>
      </c>
      <c r="F62" s="219">
        <v>0</v>
      </c>
      <c r="G62" s="219"/>
      <c r="H62" s="219">
        <v>0</v>
      </c>
      <c r="I62" s="219">
        <v>0</v>
      </c>
      <c r="J62" s="219">
        <v>0</v>
      </c>
      <c r="K62" s="219">
        <v>0</v>
      </c>
      <c r="L62" s="219">
        <v>0</v>
      </c>
      <c r="M62" s="219">
        <f t="shared" si="25"/>
        <v>0</v>
      </c>
      <c r="N62" s="219">
        <f t="shared" si="2"/>
        <v>0</v>
      </c>
      <c r="O62" s="220"/>
      <c r="P62" s="221">
        <v>2012599</v>
      </c>
      <c r="Q62" s="223" t="s">
        <v>70</v>
      </c>
    </row>
    <row r="63" spans="1:17">
      <c r="A63" s="218" t="s">
        <v>105</v>
      </c>
      <c r="B63" s="213">
        <v>421</v>
      </c>
      <c r="C63" s="213">
        <f t="shared" ref="B63:L63" si="26">SUM(C64:C65)</f>
        <v>437</v>
      </c>
      <c r="D63" s="213">
        <f t="shared" si="26"/>
        <v>313</v>
      </c>
      <c r="E63" s="213">
        <f t="shared" si="26"/>
        <v>62</v>
      </c>
      <c r="F63" s="213">
        <f t="shared" si="26"/>
        <v>0</v>
      </c>
      <c r="G63" s="213">
        <f t="shared" si="26"/>
        <v>62</v>
      </c>
      <c r="H63" s="213">
        <v>444</v>
      </c>
      <c r="I63" s="213">
        <v>320</v>
      </c>
      <c r="J63" s="213">
        <v>62</v>
      </c>
      <c r="K63" s="213">
        <v>0</v>
      </c>
      <c r="L63" s="213">
        <v>62</v>
      </c>
      <c r="M63" s="219">
        <f t="shared" si="25"/>
        <v>7</v>
      </c>
      <c r="N63" s="219">
        <f t="shared" si="2"/>
        <v>23</v>
      </c>
      <c r="O63" s="220"/>
      <c r="P63" s="221">
        <v>20126</v>
      </c>
      <c r="Q63" s="222" t="s">
        <v>68</v>
      </c>
    </row>
    <row r="64" spans="1:17">
      <c r="A64" s="218" t="s">
        <v>69</v>
      </c>
      <c r="B64" s="219">
        <v>348</v>
      </c>
      <c r="C64" s="219">
        <f t="shared" ref="C64:C68" si="27">SUM(D64:G64)</f>
        <v>375</v>
      </c>
      <c r="D64" s="219">
        <v>313</v>
      </c>
      <c r="E64" s="219">
        <v>62</v>
      </c>
      <c r="F64" s="219">
        <v>0</v>
      </c>
      <c r="G64" s="219">
        <v>0</v>
      </c>
      <c r="H64" s="219">
        <v>382</v>
      </c>
      <c r="I64" s="219">
        <v>320</v>
      </c>
      <c r="J64" s="219">
        <v>62</v>
      </c>
      <c r="K64" s="219">
        <v>0</v>
      </c>
      <c r="L64" s="219">
        <v>0</v>
      </c>
      <c r="M64" s="219">
        <f t="shared" si="25"/>
        <v>7</v>
      </c>
      <c r="N64" s="219">
        <f t="shared" si="2"/>
        <v>34</v>
      </c>
      <c r="O64" s="220"/>
      <c r="P64" s="221">
        <v>2012601</v>
      </c>
      <c r="Q64" s="223" t="s">
        <v>70</v>
      </c>
    </row>
    <row r="65" spans="1:17">
      <c r="A65" s="218" t="s">
        <v>76</v>
      </c>
      <c r="B65" s="219">
        <v>73</v>
      </c>
      <c r="C65" s="219">
        <f t="shared" si="27"/>
        <v>62</v>
      </c>
      <c r="D65" s="219">
        <v>0</v>
      </c>
      <c r="E65" s="219">
        <v>0</v>
      </c>
      <c r="F65" s="219">
        <v>0</v>
      </c>
      <c r="G65" s="219">
        <v>62</v>
      </c>
      <c r="H65" s="219">
        <v>62</v>
      </c>
      <c r="I65" s="219">
        <v>0</v>
      </c>
      <c r="J65" s="219">
        <v>0</v>
      </c>
      <c r="K65" s="219">
        <v>0</v>
      </c>
      <c r="L65" s="219">
        <v>62</v>
      </c>
      <c r="M65" s="219">
        <f t="shared" si="25"/>
        <v>0</v>
      </c>
      <c r="N65" s="219">
        <f t="shared" si="2"/>
        <v>-11</v>
      </c>
      <c r="O65" s="220"/>
      <c r="P65" s="221">
        <v>2012602</v>
      </c>
      <c r="Q65" s="223" t="s">
        <v>70</v>
      </c>
    </row>
    <row r="66" spans="1:17">
      <c r="A66" s="218" t="s">
        <v>106</v>
      </c>
      <c r="B66" s="213">
        <v>105</v>
      </c>
      <c r="C66" s="213">
        <f t="shared" ref="B66:L66" si="28">SUM(C67:C68)</f>
        <v>102</v>
      </c>
      <c r="D66" s="213">
        <f t="shared" si="28"/>
        <v>74</v>
      </c>
      <c r="E66" s="213">
        <f t="shared" si="28"/>
        <v>16</v>
      </c>
      <c r="F66" s="213">
        <f t="shared" si="28"/>
        <v>0</v>
      </c>
      <c r="G66" s="213">
        <f t="shared" si="28"/>
        <v>12</v>
      </c>
      <c r="H66" s="213">
        <v>101</v>
      </c>
      <c r="I66" s="213">
        <v>74</v>
      </c>
      <c r="J66" s="213">
        <v>15</v>
      </c>
      <c r="K66" s="213">
        <v>0</v>
      </c>
      <c r="L66" s="213">
        <v>12</v>
      </c>
      <c r="M66" s="219">
        <f t="shared" si="25"/>
        <v>-1</v>
      </c>
      <c r="N66" s="219">
        <f t="shared" si="2"/>
        <v>-4</v>
      </c>
      <c r="O66" s="220"/>
      <c r="P66" s="221">
        <v>20128</v>
      </c>
      <c r="Q66" s="222" t="s">
        <v>68</v>
      </c>
    </row>
    <row r="67" spans="1:17">
      <c r="A67" s="218" t="s">
        <v>69</v>
      </c>
      <c r="B67" s="219">
        <v>92</v>
      </c>
      <c r="C67" s="219">
        <f t="shared" si="27"/>
        <v>90</v>
      </c>
      <c r="D67" s="219">
        <v>74</v>
      </c>
      <c r="E67" s="219">
        <v>16</v>
      </c>
      <c r="F67" s="219">
        <v>0</v>
      </c>
      <c r="G67" s="219">
        <v>0</v>
      </c>
      <c r="H67" s="219">
        <v>89</v>
      </c>
      <c r="I67" s="219">
        <v>74</v>
      </c>
      <c r="J67" s="219">
        <v>15</v>
      </c>
      <c r="K67" s="219">
        <v>0</v>
      </c>
      <c r="L67" s="219">
        <v>0</v>
      </c>
      <c r="M67" s="219">
        <f t="shared" si="25"/>
        <v>-1</v>
      </c>
      <c r="N67" s="219">
        <f t="shared" si="2"/>
        <v>-3</v>
      </c>
      <c r="O67" s="220"/>
      <c r="P67" s="221">
        <v>2012801</v>
      </c>
      <c r="Q67" s="223" t="s">
        <v>70</v>
      </c>
    </row>
    <row r="68" spans="1:17">
      <c r="A68" s="218" t="s">
        <v>76</v>
      </c>
      <c r="B68" s="219">
        <v>13</v>
      </c>
      <c r="C68" s="219">
        <f t="shared" si="27"/>
        <v>12</v>
      </c>
      <c r="D68" s="219">
        <v>0</v>
      </c>
      <c r="E68" s="219">
        <v>0</v>
      </c>
      <c r="F68" s="219">
        <v>0</v>
      </c>
      <c r="G68" s="219">
        <v>12</v>
      </c>
      <c r="H68" s="219">
        <v>12</v>
      </c>
      <c r="I68" s="219">
        <v>0</v>
      </c>
      <c r="J68" s="219">
        <v>0</v>
      </c>
      <c r="K68" s="219">
        <v>0</v>
      </c>
      <c r="L68" s="219">
        <v>12</v>
      </c>
      <c r="M68" s="219">
        <f t="shared" si="25"/>
        <v>0</v>
      </c>
      <c r="N68" s="219">
        <f t="shared" si="2"/>
        <v>-1</v>
      </c>
      <c r="O68" s="220"/>
      <c r="P68" s="221">
        <v>2012802</v>
      </c>
      <c r="Q68" s="223" t="s">
        <v>70</v>
      </c>
    </row>
    <row r="69" spans="1:17">
      <c r="A69" s="218" t="s">
        <v>107</v>
      </c>
      <c r="B69" s="213">
        <v>1055</v>
      </c>
      <c r="C69" s="213">
        <f t="shared" ref="B69:L69" si="29">SUM(C70:C72)</f>
        <v>1067</v>
      </c>
      <c r="D69" s="213">
        <f t="shared" si="29"/>
        <v>581</v>
      </c>
      <c r="E69" s="213">
        <f t="shared" si="29"/>
        <v>243</v>
      </c>
      <c r="F69" s="213">
        <f t="shared" si="29"/>
        <v>0</v>
      </c>
      <c r="G69" s="213">
        <f t="shared" si="29"/>
        <v>243</v>
      </c>
      <c r="H69" s="213">
        <v>1069</v>
      </c>
      <c r="I69" s="213">
        <v>553</v>
      </c>
      <c r="J69" s="213">
        <v>241</v>
      </c>
      <c r="K69" s="213">
        <v>0</v>
      </c>
      <c r="L69" s="213">
        <v>275</v>
      </c>
      <c r="M69" s="219">
        <f t="shared" si="25"/>
        <v>2</v>
      </c>
      <c r="N69" s="219">
        <f t="shared" si="2"/>
        <v>14</v>
      </c>
      <c r="O69" s="220"/>
      <c r="P69" s="221">
        <v>20129</v>
      </c>
      <c r="Q69" s="222" t="s">
        <v>68</v>
      </c>
    </row>
    <row r="70" spans="1:17">
      <c r="A70" s="218" t="s">
        <v>69</v>
      </c>
      <c r="B70" s="219">
        <v>609</v>
      </c>
      <c r="C70" s="219">
        <f t="shared" ref="C70:C72" si="30">SUM(D70:G70)</f>
        <v>629</v>
      </c>
      <c r="D70" s="219">
        <v>393</v>
      </c>
      <c r="E70" s="219">
        <v>236</v>
      </c>
      <c r="F70" s="219">
        <v>0</v>
      </c>
      <c r="G70" s="219">
        <v>0</v>
      </c>
      <c r="H70" s="219">
        <v>611</v>
      </c>
      <c r="I70" s="219">
        <v>377</v>
      </c>
      <c r="J70" s="219">
        <v>234</v>
      </c>
      <c r="K70" s="219">
        <v>0</v>
      </c>
      <c r="L70" s="219">
        <v>0</v>
      </c>
      <c r="M70" s="219">
        <f t="shared" si="25"/>
        <v>-18</v>
      </c>
      <c r="N70" s="219">
        <f t="shared" ref="N70:N108" si="31">H70-B70</f>
        <v>2</v>
      </c>
      <c r="O70" s="220"/>
      <c r="P70" s="221">
        <v>2012901</v>
      </c>
      <c r="Q70" s="223" t="s">
        <v>70</v>
      </c>
    </row>
    <row r="71" spans="1:17">
      <c r="A71" s="218" t="s">
        <v>76</v>
      </c>
      <c r="B71" s="219">
        <v>275</v>
      </c>
      <c r="C71" s="219">
        <f t="shared" si="30"/>
        <v>243</v>
      </c>
      <c r="D71" s="219"/>
      <c r="E71" s="219">
        <v>0</v>
      </c>
      <c r="F71" s="219">
        <v>0</v>
      </c>
      <c r="G71" s="219">
        <v>243</v>
      </c>
      <c r="H71" s="219">
        <v>275</v>
      </c>
      <c r="I71" s="219">
        <v>0</v>
      </c>
      <c r="J71" s="219">
        <v>0</v>
      </c>
      <c r="K71" s="219">
        <v>0</v>
      </c>
      <c r="L71" s="219">
        <v>275</v>
      </c>
      <c r="M71" s="219">
        <f t="shared" si="25"/>
        <v>32</v>
      </c>
      <c r="N71" s="219">
        <f t="shared" si="31"/>
        <v>0</v>
      </c>
      <c r="O71" s="220"/>
      <c r="P71" s="221">
        <v>2012902</v>
      </c>
      <c r="Q71" s="223" t="s">
        <v>70</v>
      </c>
    </row>
    <row r="72" spans="1:17">
      <c r="A72" s="218" t="s">
        <v>91</v>
      </c>
      <c r="B72" s="219">
        <v>171</v>
      </c>
      <c r="C72" s="219">
        <f t="shared" si="30"/>
        <v>195</v>
      </c>
      <c r="D72" s="219">
        <v>188</v>
      </c>
      <c r="E72" s="219">
        <v>7</v>
      </c>
      <c r="F72" s="219">
        <v>0</v>
      </c>
      <c r="G72" s="219">
        <v>0</v>
      </c>
      <c r="H72" s="219">
        <v>183</v>
      </c>
      <c r="I72" s="219">
        <v>176</v>
      </c>
      <c r="J72" s="219">
        <v>7</v>
      </c>
      <c r="K72" s="219">
        <v>0</v>
      </c>
      <c r="L72" s="219">
        <v>0</v>
      </c>
      <c r="M72" s="219">
        <f t="shared" si="25"/>
        <v>-12</v>
      </c>
      <c r="N72" s="219">
        <f t="shared" si="31"/>
        <v>12</v>
      </c>
      <c r="O72" s="220"/>
      <c r="P72" s="221">
        <v>2012950</v>
      </c>
      <c r="Q72" s="223" t="s">
        <v>70</v>
      </c>
    </row>
    <row r="73" spans="1:17">
      <c r="A73" s="218" t="s">
        <v>108</v>
      </c>
      <c r="B73" s="213">
        <v>972</v>
      </c>
      <c r="C73" s="213">
        <f t="shared" ref="B73:L73" si="32">SUM(C74:C76)</f>
        <v>943</v>
      </c>
      <c r="D73" s="213">
        <f t="shared" si="32"/>
        <v>499</v>
      </c>
      <c r="E73" s="213">
        <f t="shared" si="32"/>
        <v>99</v>
      </c>
      <c r="F73" s="213">
        <f t="shared" si="32"/>
        <v>0</v>
      </c>
      <c r="G73" s="213">
        <f t="shared" si="32"/>
        <v>345</v>
      </c>
      <c r="H73" s="213">
        <v>986</v>
      </c>
      <c r="I73" s="213">
        <v>528</v>
      </c>
      <c r="J73" s="213">
        <v>99</v>
      </c>
      <c r="K73" s="213">
        <v>0</v>
      </c>
      <c r="L73" s="213">
        <v>359</v>
      </c>
      <c r="M73" s="219">
        <f t="shared" si="25"/>
        <v>43</v>
      </c>
      <c r="N73" s="219">
        <f t="shared" si="31"/>
        <v>14</v>
      </c>
      <c r="O73" s="220"/>
      <c r="P73" s="221">
        <v>20131</v>
      </c>
      <c r="Q73" s="222" t="s">
        <v>68</v>
      </c>
    </row>
    <row r="74" spans="1:17">
      <c r="A74" s="218" t="s">
        <v>69</v>
      </c>
      <c r="B74" s="219">
        <v>480</v>
      </c>
      <c r="C74" s="219">
        <f t="shared" ref="C74:C76" si="33">SUM(D74:G74)</f>
        <v>400</v>
      </c>
      <c r="D74" s="219">
        <v>308</v>
      </c>
      <c r="E74" s="219">
        <v>92</v>
      </c>
      <c r="F74" s="219">
        <v>0</v>
      </c>
      <c r="G74" s="219">
        <v>0</v>
      </c>
      <c r="H74" s="219">
        <v>443</v>
      </c>
      <c r="I74" s="219">
        <v>351</v>
      </c>
      <c r="J74" s="219">
        <v>92</v>
      </c>
      <c r="K74" s="219">
        <v>0</v>
      </c>
      <c r="L74" s="219">
        <v>0</v>
      </c>
      <c r="M74" s="219">
        <f t="shared" si="25"/>
        <v>43</v>
      </c>
      <c r="N74" s="219">
        <f t="shared" si="31"/>
        <v>-37</v>
      </c>
      <c r="O74" s="220"/>
      <c r="P74" s="221">
        <v>2013101</v>
      </c>
      <c r="Q74" s="223" t="s">
        <v>70</v>
      </c>
    </row>
    <row r="75" spans="1:17">
      <c r="A75" s="218" t="s">
        <v>76</v>
      </c>
      <c r="B75" s="219">
        <v>314</v>
      </c>
      <c r="C75" s="219">
        <f t="shared" si="33"/>
        <v>345</v>
      </c>
      <c r="D75" s="219">
        <v>0</v>
      </c>
      <c r="E75" s="219">
        <v>0</v>
      </c>
      <c r="F75" s="219">
        <v>0</v>
      </c>
      <c r="G75" s="219">
        <v>345</v>
      </c>
      <c r="H75" s="219">
        <v>365</v>
      </c>
      <c r="I75" s="219">
        <v>6</v>
      </c>
      <c r="J75" s="219">
        <v>0</v>
      </c>
      <c r="K75" s="219">
        <v>0</v>
      </c>
      <c r="L75" s="219">
        <v>359</v>
      </c>
      <c r="M75" s="219">
        <f t="shared" si="25"/>
        <v>20</v>
      </c>
      <c r="N75" s="219">
        <f t="shared" si="31"/>
        <v>51</v>
      </c>
      <c r="O75" s="220"/>
      <c r="P75" s="221">
        <v>2013102</v>
      </c>
      <c r="Q75" s="223" t="s">
        <v>70</v>
      </c>
    </row>
    <row r="76" spans="1:17">
      <c r="A76" s="218" t="s">
        <v>91</v>
      </c>
      <c r="B76" s="219">
        <v>178</v>
      </c>
      <c r="C76" s="219">
        <f t="shared" si="33"/>
        <v>198</v>
      </c>
      <c r="D76" s="219">
        <v>191</v>
      </c>
      <c r="E76" s="219">
        <v>7</v>
      </c>
      <c r="F76" s="219">
        <v>0</v>
      </c>
      <c r="G76" s="219">
        <v>0</v>
      </c>
      <c r="H76" s="219">
        <v>178</v>
      </c>
      <c r="I76" s="219">
        <v>171</v>
      </c>
      <c r="J76" s="219">
        <v>7</v>
      </c>
      <c r="K76" s="219">
        <v>0</v>
      </c>
      <c r="L76" s="219">
        <v>0</v>
      </c>
      <c r="M76" s="219">
        <f t="shared" si="25"/>
        <v>-20</v>
      </c>
      <c r="N76" s="219">
        <f t="shared" si="31"/>
        <v>0</v>
      </c>
      <c r="O76" s="220"/>
      <c r="P76" s="221">
        <v>2013150</v>
      </c>
      <c r="Q76" s="223" t="s">
        <v>70</v>
      </c>
    </row>
    <row r="77" spans="1:17">
      <c r="A77" s="218" t="s">
        <v>109</v>
      </c>
      <c r="B77" s="213">
        <v>1201</v>
      </c>
      <c r="C77" s="213">
        <f t="shared" ref="B77:L77" si="34">SUM(C78:C80)</f>
        <v>1096</v>
      </c>
      <c r="D77" s="213">
        <f t="shared" si="34"/>
        <v>442</v>
      </c>
      <c r="E77" s="213">
        <f t="shared" si="34"/>
        <v>56</v>
      </c>
      <c r="F77" s="213">
        <f t="shared" si="34"/>
        <v>0</v>
      </c>
      <c r="G77" s="213">
        <f t="shared" si="34"/>
        <v>598</v>
      </c>
      <c r="H77" s="213">
        <v>1110</v>
      </c>
      <c r="I77" s="213">
        <v>451</v>
      </c>
      <c r="J77" s="213">
        <v>56</v>
      </c>
      <c r="K77" s="213">
        <v>0</v>
      </c>
      <c r="L77" s="213">
        <v>603</v>
      </c>
      <c r="M77" s="219">
        <f t="shared" si="25"/>
        <v>14</v>
      </c>
      <c r="N77" s="219">
        <f t="shared" si="31"/>
        <v>-91</v>
      </c>
      <c r="O77" s="220"/>
      <c r="P77" s="221">
        <v>20132</v>
      </c>
      <c r="Q77" s="222" t="s">
        <v>68</v>
      </c>
    </row>
    <row r="78" spans="1:17">
      <c r="A78" s="218" t="s">
        <v>69</v>
      </c>
      <c r="B78" s="219">
        <v>403</v>
      </c>
      <c r="C78" s="219">
        <f t="shared" ref="C78:C80" si="35">SUM(D78:G78)</f>
        <v>456</v>
      </c>
      <c r="D78" s="219">
        <v>402</v>
      </c>
      <c r="E78" s="219">
        <v>54</v>
      </c>
      <c r="F78" s="219">
        <v>0</v>
      </c>
      <c r="G78" s="219">
        <v>0</v>
      </c>
      <c r="H78" s="219">
        <v>1075</v>
      </c>
      <c r="I78" s="219">
        <v>418</v>
      </c>
      <c r="J78" s="219">
        <v>54</v>
      </c>
      <c r="K78" s="219">
        <v>0</v>
      </c>
      <c r="L78" s="219">
        <v>603</v>
      </c>
      <c r="M78" s="219">
        <f t="shared" si="25"/>
        <v>619</v>
      </c>
      <c r="N78" s="219">
        <f t="shared" si="31"/>
        <v>672</v>
      </c>
      <c r="O78" s="220"/>
      <c r="P78" s="221">
        <v>2013201</v>
      </c>
      <c r="Q78" s="223" t="s">
        <v>70</v>
      </c>
    </row>
    <row r="79" spans="1:17">
      <c r="A79" s="218" t="s">
        <v>76</v>
      </c>
      <c r="B79" s="219">
        <v>762</v>
      </c>
      <c r="C79" s="219">
        <f t="shared" si="35"/>
        <v>598</v>
      </c>
      <c r="D79" s="219">
        <v>0</v>
      </c>
      <c r="E79" s="219">
        <v>0</v>
      </c>
      <c r="F79" s="219">
        <v>0</v>
      </c>
      <c r="G79" s="219">
        <v>598</v>
      </c>
      <c r="H79" s="219">
        <v>0</v>
      </c>
      <c r="I79" s="219">
        <v>0</v>
      </c>
      <c r="J79" s="219">
        <v>0</v>
      </c>
      <c r="K79" s="219">
        <v>0</v>
      </c>
      <c r="L79" s="219">
        <v>0</v>
      </c>
      <c r="M79" s="219">
        <f t="shared" si="25"/>
        <v>-598</v>
      </c>
      <c r="N79" s="219">
        <f t="shared" si="31"/>
        <v>-762</v>
      </c>
      <c r="O79" s="220"/>
      <c r="P79" s="221">
        <v>2013202</v>
      </c>
      <c r="Q79" s="223" t="s">
        <v>70</v>
      </c>
    </row>
    <row r="80" spans="1:17">
      <c r="A80" s="218" t="s">
        <v>91</v>
      </c>
      <c r="B80" s="219">
        <v>36</v>
      </c>
      <c r="C80" s="219">
        <f t="shared" si="35"/>
        <v>42</v>
      </c>
      <c r="D80" s="219">
        <v>40</v>
      </c>
      <c r="E80" s="219">
        <v>2</v>
      </c>
      <c r="F80" s="219">
        <v>0</v>
      </c>
      <c r="G80" s="219">
        <v>0</v>
      </c>
      <c r="H80" s="219">
        <v>35</v>
      </c>
      <c r="I80" s="219">
        <v>33</v>
      </c>
      <c r="J80" s="219">
        <v>2</v>
      </c>
      <c r="K80" s="219">
        <v>0</v>
      </c>
      <c r="L80" s="219">
        <v>0</v>
      </c>
      <c r="M80" s="219">
        <f t="shared" si="25"/>
        <v>-7</v>
      </c>
      <c r="N80" s="219">
        <f t="shared" si="31"/>
        <v>-1</v>
      </c>
      <c r="O80" s="220"/>
      <c r="P80" s="221">
        <v>2013250</v>
      </c>
      <c r="Q80" s="223" t="s">
        <v>70</v>
      </c>
    </row>
    <row r="81" spans="1:17">
      <c r="A81" s="218" t="s">
        <v>110</v>
      </c>
      <c r="B81" s="213">
        <v>1974</v>
      </c>
      <c r="C81" s="213">
        <f t="shared" ref="B81:L81" si="36">SUM(C82:C84)</f>
        <v>1787</v>
      </c>
      <c r="D81" s="213">
        <f t="shared" si="36"/>
        <v>728</v>
      </c>
      <c r="E81" s="213">
        <f t="shared" si="36"/>
        <v>59</v>
      </c>
      <c r="F81" s="213">
        <f t="shared" si="36"/>
        <v>0</v>
      </c>
      <c r="G81" s="213">
        <f t="shared" si="36"/>
        <v>1000</v>
      </c>
      <c r="H81" s="213">
        <v>1736</v>
      </c>
      <c r="I81" s="213">
        <v>700</v>
      </c>
      <c r="J81" s="213">
        <v>61</v>
      </c>
      <c r="K81" s="213">
        <v>0</v>
      </c>
      <c r="L81" s="213">
        <v>975</v>
      </c>
      <c r="M81" s="219">
        <f t="shared" si="25"/>
        <v>-51</v>
      </c>
      <c r="N81" s="219">
        <f t="shared" si="31"/>
        <v>-238</v>
      </c>
      <c r="O81" s="220"/>
      <c r="P81" s="221">
        <v>20133</v>
      </c>
      <c r="Q81" s="222" t="s">
        <v>68</v>
      </c>
    </row>
    <row r="82" spans="1:17">
      <c r="A82" s="218" t="s">
        <v>69</v>
      </c>
      <c r="B82" s="219">
        <v>628</v>
      </c>
      <c r="C82" s="219">
        <f t="shared" ref="C82:C84" si="37">SUM(D82:G82)</f>
        <v>583</v>
      </c>
      <c r="D82" s="219">
        <v>532</v>
      </c>
      <c r="E82" s="219">
        <v>51</v>
      </c>
      <c r="F82" s="219">
        <v>0</v>
      </c>
      <c r="G82" s="219">
        <v>0</v>
      </c>
      <c r="H82" s="219">
        <v>572</v>
      </c>
      <c r="I82" s="219">
        <v>518</v>
      </c>
      <c r="J82" s="219">
        <v>54</v>
      </c>
      <c r="K82" s="219">
        <v>0</v>
      </c>
      <c r="L82" s="219">
        <v>0</v>
      </c>
      <c r="M82" s="219">
        <f t="shared" si="25"/>
        <v>-11</v>
      </c>
      <c r="N82" s="219">
        <f t="shared" si="31"/>
        <v>-56</v>
      </c>
      <c r="O82" s="220"/>
      <c r="P82" s="221">
        <v>2013301</v>
      </c>
      <c r="Q82" s="223" t="s">
        <v>70</v>
      </c>
    </row>
    <row r="83" spans="1:17">
      <c r="A83" s="218" t="s">
        <v>76</v>
      </c>
      <c r="B83" s="219">
        <v>1060</v>
      </c>
      <c r="C83" s="219">
        <f t="shared" si="37"/>
        <v>1000</v>
      </c>
      <c r="D83" s="219">
        <v>0</v>
      </c>
      <c r="E83" s="219"/>
      <c r="F83" s="219">
        <v>0</v>
      </c>
      <c r="G83" s="219">
        <v>1000</v>
      </c>
      <c r="H83" s="219">
        <v>975</v>
      </c>
      <c r="I83" s="219">
        <v>0</v>
      </c>
      <c r="J83" s="219">
        <v>0</v>
      </c>
      <c r="K83" s="219">
        <v>0</v>
      </c>
      <c r="L83" s="219">
        <v>975</v>
      </c>
      <c r="M83" s="219">
        <f t="shared" si="25"/>
        <v>-25</v>
      </c>
      <c r="N83" s="219">
        <f t="shared" si="31"/>
        <v>-85</v>
      </c>
      <c r="O83" s="220"/>
      <c r="P83" s="221">
        <v>2013302</v>
      </c>
      <c r="Q83" s="223" t="s">
        <v>70</v>
      </c>
    </row>
    <row r="84" spans="1:17">
      <c r="A84" s="218" t="s">
        <v>91</v>
      </c>
      <c r="B84" s="219">
        <v>286</v>
      </c>
      <c r="C84" s="219">
        <f t="shared" si="37"/>
        <v>204</v>
      </c>
      <c r="D84" s="219">
        <v>196</v>
      </c>
      <c r="E84" s="219">
        <v>8</v>
      </c>
      <c r="F84" s="219">
        <v>0</v>
      </c>
      <c r="G84" s="219">
        <v>0</v>
      </c>
      <c r="H84" s="219">
        <v>189</v>
      </c>
      <c r="I84" s="219">
        <v>182</v>
      </c>
      <c r="J84" s="219">
        <v>7</v>
      </c>
      <c r="K84" s="219">
        <v>0</v>
      </c>
      <c r="L84" s="219">
        <v>0</v>
      </c>
      <c r="M84" s="219">
        <f t="shared" si="25"/>
        <v>-15</v>
      </c>
      <c r="N84" s="219">
        <f t="shared" si="31"/>
        <v>-97</v>
      </c>
      <c r="O84" s="220"/>
      <c r="P84" s="221">
        <v>2013350</v>
      </c>
      <c r="Q84" s="223" t="s">
        <v>70</v>
      </c>
    </row>
    <row r="85" spans="1:17">
      <c r="A85" s="218" t="s">
        <v>111</v>
      </c>
      <c r="B85" s="213">
        <v>498</v>
      </c>
      <c r="C85" s="213">
        <f t="shared" ref="B85:L85" si="38">SUM(C86:C90)</f>
        <v>520</v>
      </c>
      <c r="D85" s="213">
        <f t="shared" si="38"/>
        <v>322</v>
      </c>
      <c r="E85" s="213">
        <f t="shared" si="38"/>
        <v>51</v>
      </c>
      <c r="F85" s="213">
        <f t="shared" si="38"/>
        <v>0</v>
      </c>
      <c r="G85" s="213">
        <f t="shared" si="38"/>
        <v>147</v>
      </c>
      <c r="H85" s="213">
        <v>666</v>
      </c>
      <c r="I85" s="213">
        <v>307</v>
      </c>
      <c r="J85" s="213">
        <v>51</v>
      </c>
      <c r="K85" s="213">
        <v>0</v>
      </c>
      <c r="L85" s="213">
        <v>308</v>
      </c>
      <c r="M85" s="219">
        <f t="shared" si="25"/>
        <v>146</v>
      </c>
      <c r="N85" s="219">
        <f t="shared" si="31"/>
        <v>168</v>
      </c>
      <c r="O85" s="220"/>
      <c r="P85" s="221">
        <v>20134</v>
      </c>
      <c r="Q85" s="222" t="s">
        <v>68</v>
      </c>
    </row>
    <row r="86" spans="1:17">
      <c r="A86" s="218" t="s">
        <v>69</v>
      </c>
      <c r="B86" s="219">
        <v>247</v>
      </c>
      <c r="C86" s="219">
        <f t="shared" ref="C86:C90" si="39">SUM(D86:G86)</f>
        <v>266</v>
      </c>
      <c r="D86" s="219">
        <v>218</v>
      </c>
      <c r="E86" s="219">
        <v>46</v>
      </c>
      <c r="F86" s="219">
        <v>0</v>
      </c>
      <c r="G86" s="219">
        <v>2</v>
      </c>
      <c r="H86" s="219">
        <v>250</v>
      </c>
      <c r="I86" s="219">
        <v>202</v>
      </c>
      <c r="J86" s="219">
        <v>47</v>
      </c>
      <c r="K86" s="219">
        <v>0</v>
      </c>
      <c r="L86" s="219">
        <v>1</v>
      </c>
      <c r="M86" s="219">
        <f t="shared" si="25"/>
        <v>-16</v>
      </c>
      <c r="N86" s="219">
        <f t="shared" si="31"/>
        <v>3</v>
      </c>
      <c r="O86" s="220"/>
      <c r="P86" s="221">
        <v>2013401</v>
      </c>
      <c r="Q86" s="223" t="s">
        <v>70</v>
      </c>
    </row>
    <row r="87" spans="1:17">
      <c r="A87" s="218" t="s">
        <v>76</v>
      </c>
      <c r="B87" s="219">
        <v>149</v>
      </c>
      <c r="C87" s="219">
        <f t="shared" si="39"/>
        <v>118</v>
      </c>
      <c r="D87" s="219">
        <v>0</v>
      </c>
      <c r="E87" s="219"/>
      <c r="F87" s="219">
        <v>0</v>
      </c>
      <c r="G87" s="219">
        <v>118</v>
      </c>
      <c r="H87" s="219">
        <v>209</v>
      </c>
      <c r="I87" s="219">
        <v>0</v>
      </c>
      <c r="J87" s="219">
        <v>0</v>
      </c>
      <c r="K87" s="219">
        <v>0</v>
      </c>
      <c r="L87" s="219">
        <v>209</v>
      </c>
      <c r="M87" s="219">
        <f t="shared" si="25"/>
        <v>91</v>
      </c>
      <c r="N87" s="219">
        <f t="shared" si="31"/>
        <v>60</v>
      </c>
      <c r="O87" s="220"/>
      <c r="P87" s="221">
        <v>2013402</v>
      </c>
      <c r="Q87" s="223" t="s">
        <v>70</v>
      </c>
    </row>
    <row r="88" spans="1:17">
      <c r="A88" s="218" t="s">
        <v>112</v>
      </c>
      <c r="B88" s="219">
        <v>10</v>
      </c>
      <c r="C88" s="219">
        <f t="shared" si="39"/>
        <v>20</v>
      </c>
      <c r="D88" s="219">
        <v>0</v>
      </c>
      <c r="E88" s="219">
        <v>0</v>
      </c>
      <c r="F88" s="219">
        <v>0</v>
      </c>
      <c r="G88" s="219">
        <v>20</v>
      </c>
      <c r="H88" s="219">
        <v>91</v>
      </c>
      <c r="I88" s="219">
        <v>0</v>
      </c>
      <c r="J88" s="219">
        <v>0</v>
      </c>
      <c r="K88" s="219">
        <v>0</v>
      </c>
      <c r="L88" s="219">
        <v>91</v>
      </c>
      <c r="M88" s="219">
        <f t="shared" si="25"/>
        <v>71</v>
      </c>
      <c r="N88" s="219">
        <f t="shared" si="31"/>
        <v>81</v>
      </c>
      <c r="O88" s="220"/>
      <c r="P88" s="221">
        <v>2013404</v>
      </c>
      <c r="Q88" s="223" t="s">
        <v>70</v>
      </c>
    </row>
    <row r="89" spans="1:17">
      <c r="A89" s="218" t="s">
        <v>113</v>
      </c>
      <c r="B89" s="219">
        <v>7</v>
      </c>
      <c r="C89" s="219">
        <f t="shared" si="39"/>
        <v>7</v>
      </c>
      <c r="D89" s="219">
        <v>0</v>
      </c>
      <c r="E89" s="219">
        <v>0</v>
      </c>
      <c r="F89" s="219">
        <v>0</v>
      </c>
      <c r="G89" s="219">
        <v>7</v>
      </c>
      <c r="H89" s="219">
        <v>7</v>
      </c>
      <c r="I89" s="219">
        <v>0</v>
      </c>
      <c r="J89" s="219">
        <v>0</v>
      </c>
      <c r="K89" s="219">
        <v>0</v>
      </c>
      <c r="L89" s="219">
        <v>7</v>
      </c>
      <c r="M89" s="219">
        <f t="shared" si="25"/>
        <v>0</v>
      </c>
      <c r="N89" s="219">
        <f t="shared" si="31"/>
        <v>0</v>
      </c>
      <c r="O89" s="220"/>
      <c r="P89" s="221">
        <v>2013405</v>
      </c>
      <c r="Q89" s="223" t="s">
        <v>70</v>
      </c>
    </row>
    <row r="90" spans="1:17">
      <c r="A90" s="218" t="s">
        <v>74</v>
      </c>
      <c r="B90" s="219">
        <v>85</v>
      </c>
      <c r="C90" s="219">
        <f t="shared" si="39"/>
        <v>109</v>
      </c>
      <c r="D90" s="219">
        <v>104</v>
      </c>
      <c r="E90" s="219">
        <v>5</v>
      </c>
      <c r="F90" s="219">
        <v>0</v>
      </c>
      <c r="G90" s="219"/>
      <c r="H90" s="219">
        <v>109</v>
      </c>
      <c r="I90" s="219">
        <v>105</v>
      </c>
      <c r="J90" s="219">
        <v>4</v>
      </c>
      <c r="K90" s="219">
        <v>0</v>
      </c>
      <c r="L90" s="219">
        <v>0</v>
      </c>
      <c r="M90" s="219">
        <f t="shared" si="25"/>
        <v>0</v>
      </c>
      <c r="N90" s="219">
        <f t="shared" si="31"/>
        <v>24</v>
      </c>
      <c r="O90" s="220"/>
      <c r="P90" s="221">
        <v>2013450</v>
      </c>
      <c r="Q90" s="223" t="s">
        <v>70</v>
      </c>
    </row>
    <row r="91" spans="1:17">
      <c r="A91" s="218" t="s">
        <v>114</v>
      </c>
      <c r="B91" s="213">
        <v>1033</v>
      </c>
      <c r="C91" s="213">
        <f t="shared" ref="B91:L91" si="40">SUM(C92:C94)</f>
        <v>1087</v>
      </c>
      <c r="D91" s="213">
        <f t="shared" si="40"/>
        <v>751</v>
      </c>
      <c r="E91" s="213">
        <f t="shared" si="40"/>
        <v>106</v>
      </c>
      <c r="F91" s="213">
        <f t="shared" si="40"/>
        <v>0</v>
      </c>
      <c r="G91" s="213">
        <f t="shared" si="40"/>
        <v>230</v>
      </c>
      <c r="H91" s="213">
        <v>1699</v>
      </c>
      <c r="I91" s="213">
        <v>840</v>
      </c>
      <c r="J91" s="213">
        <v>107</v>
      </c>
      <c r="K91" s="213">
        <v>0</v>
      </c>
      <c r="L91" s="213">
        <v>752</v>
      </c>
      <c r="M91" s="219">
        <f t="shared" si="25"/>
        <v>612</v>
      </c>
      <c r="N91" s="219">
        <f t="shared" si="31"/>
        <v>666</v>
      </c>
      <c r="O91" s="220"/>
      <c r="P91" s="221">
        <v>20136</v>
      </c>
      <c r="Q91" s="222" t="s">
        <v>68</v>
      </c>
    </row>
    <row r="92" spans="1:17">
      <c r="A92" s="218" t="s">
        <v>69</v>
      </c>
      <c r="B92" s="219">
        <v>653</v>
      </c>
      <c r="C92" s="219">
        <f t="shared" ref="C92:C94" si="41">SUM(D92:G92)</f>
        <v>566</v>
      </c>
      <c r="D92" s="219">
        <v>481</v>
      </c>
      <c r="E92" s="219">
        <v>85</v>
      </c>
      <c r="F92" s="219">
        <v>0</v>
      </c>
      <c r="G92" s="219"/>
      <c r="H92" s="219">
        <v>590</v>
      </c>
      <c r="I92" s="219">
        <v>505</v>
      </c>
      <c r="J92" s="219">
        <v>85</v>
      </c>
      <c r="K92" s="219">
        <v>0</v>
      </c>
      <c r="L92" s="219">
        <v>0</v>
      </c>
      <c r="M92" s="219">
        <f t="shared" si="25"/>
        <v>24</v>
      </c>
      <c r="N92" s="219">
        <f t="shared" si="31"/>
        <v>-63</v>
      </c>
      <c r="O92" s="220"/>
      <c r="P92" s="221">
        <v>2013601</v>
      </c>
      <c r="Q92" s="223" t="s">
        <v>70</v>
      </c>
    </row>
    <row r="93" spans="1:17">
      <c r="A93" s="218" t="s">
        <v>76</v>
      </c>
      <c r="B93" s="219">
        <v>153</v>
      </c>
      <c r="C93" s="219">
        <f t="shared" si="41"/>
        <v>230</v>
      </c>
      <c r="D93" s="219">
        <v>0</v>
      </c>
      <c r="E93" s="219">
        <v>0</v>
      </c>
      <c r="F93" s="219">
        <v>0</v>
      </c>
      <c r="G93" s="219">
        <v>230</v>
      </c>
      <c r="H93" s="219">
        <v>752</v>
      </c>
      <c r="I93" s="219">
        <v>0</v>
      </c>
      <c r="J93" s="219">
        <v>0</v>
      </c>
      <c r="K93" s="219">
        <v>0</v>
      </c>
      <c r="L93" s="219">
        <v>752</v>
      </c>
      <c r="M93" s="219">
        <f t="shared" si="25"/>
        <v>522</v>
      </c>
      <c r="N93" s="219">
        <f t="shared" si="31"/>
        <v>599</v>
      </c>
      <c r="O93" s="220"/>
      <c r="P93" s="221">
        <v>2013602</v>
      </c>
      <c r="Q93" s="223" t="s">
        <v>70</v>
      </c>
    </row>
    <row r="94" spans="1:17">
      <c r="A94" s="218" t="s">
        <v>91</v>
      </c>
      <c r="B94" s="219">
        <v>227</v>
      </c>
      <c r="C94" s="219">
        <f t="shared" si="41"/>
        <v>291</v>
      </c>
      <c r="D94" s="219">
        <v>270</v>
      </c>
      <c r="E94" s="219">
        <v>21</v>
      </c>
      <c r="F94" s="219">
        <v>0</v>
      </c>
      <c r="G94" s="219">
        <v>0</v>
      </c>
      <c r="H94" s="219">
        <v>357</v>
      </c>
      <c r="I94" s="219">
        <v>335</v>
      </c>
      <c r="J94" s="219">
        <v>22</v>
      </c>
      <c r="K94" s="219">
        <v>0</v>
      </c>
      <c r="L94" s="219">
        <v>0</v>
      </c>
      <c r="M94" s="219">
        <f t="shared" si="25"/>
        <v>66</v>
      </c>
      <c r="N94" s="219">
        <f t="shared" si="31"/>
        <v>130</v>
      </c>
      <c r="O94" s="220"/>
      <c r="P94" s="221">
        <v>2013650</v>
      </c>
      <c r="Q94" s="223" t="s">
        <v>70</v>
      </c>
    </row>
    <row r="95" spans="1:17">
      <c r="A95" s="218" t="s">
        <v>115</v>
      </c>
      <c r="B95" s="213">
        <v>2357</v>
      </c>
      <c r="C95" s="213">
        <f t="shared" ref="B95:L95" si="42">SUM(C96:C99)</f>
        <v>2382</v>
      </c>
      <c r="D95" s="213">
        <f t="shared" si="42"/>
        <v>1560</v>
      </c>
      <c r="E95" s="213">
        <f t="shared" si="42"/>
        <v>294</v>
      </c>
      <c r="F95" s="213">
        <f t="shared" si="42"/>
        <v>0</v>
      </c>
      <c r="G95" s="213">
        <f t="shared" si="42"/>
        <v>528</v>
      </c>
      <c r="H95" s="213">
        <v>2775</v>
      </c>
      <c r="I95" s="213">
        <v>1962</v>
      </c>
      <c r="J95" s="213">
        <v>285</v>
      </c>
      <c r="K95" s="213">
        <v>0</v>
      </c>
      <c r="L95" s="213">
        <v>528</v>
      </c>
      <c r="M95" s="219">
        <f t="shared" si="25"/>
        <v>393</v>
      </c>
      <c r="N95" s="219">
        <f t="shared" si="31"/>
        <v>418</v>
      </c>
      <c r="O95" s="220"/>
      <c r="P95" s="221">
        <v>20138</v>
      </c>
      <c r="Q95" s="222" t="s">
        <v>68</v>
      </c>
    </row>
    <row r="96" spans="1:17">
      <c r="A96" s="218" t="s">
        <v>69</v>
      </c>
      <c r="B96" s="219">
        <v>1819</v>
      </c>
      <c r="C96" s="219">
        <f t="shared" ref="C96:C99" si="43">SUM(D96:G96)</f>
        <v>1599</v>
      </c>
      <c r="D96" s="219">
        <v>1314</v>
      </c>
      <c r="E96" s="219">
        <v>285</v>
      </c>
      <c r="F96" s="219">
        <v>0</v>
      </c>
      <c r="G96" s="219">
        <v>0</v>
      </c>
      <c r="H96" s="219">
        <v>1867</v>
      </c>
      <c r="I96" s="219">
        <v>1597</v>
      </c>
      <c r="J96" s="219">
        <v>270</v>
      </c>
      <c r="K96" s="219">
        <v>0</v>
      </c>
      <c r="L96" s="219">
        <v>0</v>
      </c>
      <c r="M96" s="219">
        <f t="shared" si="25"/>
        <v>268</v>
      </c>
      <c r="N96" s="219">
        <f t="shared" si="31"/>
        <v>48</v>
      </c>
      <c r="O96" s="220"/>
      <c r="P96" s="221">
        <v>2013801</v>
      </c>
      <c r="Q96" s="223" t="s">
        <v>70</v>
      </c>
    </row>
    <row r="97" spans="1:17">
      <c r="A97" s="218" t="s">
        <v>76</v>
      </c>
      <c r="B97" s="219">
        <v>112</v>
      </c>
      <c r="C97" s="219">
        <f t="shared" si="43"/>
        <v>268</v>
      </c>
      <c r="D97" s="219">
        <v>0</v>
      </c>
      <c r="E97" s="219">
        <v>0</v>
      </c>
      <c r="F97" s="219">
        <v>0</v>
      </c>
      <c r="G97" s="219">
        <v>268</v>
      </c>
      <c r="H97" s="219">
        <v>268</v>
      </c>
      <c r="I97" s="219">
        <v>0</v>
      </c>
      <c r="J97" s="219">
        <v>0</v>
      </c>
      <c r="K97" s="219">
        <v>0</v>
      </c>
      <c r="L97" s="219">
        <v>268</v>
      </c>
      <c r="M97" s="219">
        <f t="shared" si="25"/>
        <v>0</v>
      </c>
      <c r="N97" s="219">
        <f t="shared" si="31"/>
        <v>156</v>
      </c>
      <c r="O97" s="220"/>
      <c r="P97" s="221">
        <v>2013802</v>
      </c>
      <c r="Q97" s="223" t="s">
        <v>70</v>
      </c>
    </row>
    <row r="98" spans="1:17">
      <c r="A98" s="218" t="s">
        <v>116</v>
      </c>
      <c r="B98" s="219">
        <v>197</v>
      </c>
      <c r="C98" s="219">
        <f t="shared" si="43"/>
        <v>260</v>
      </c>
      <c r="D98" s="219">
        <v>0</v>
      </c>
      <c r="E98" s="219">
        <v>0</v>
      </c>
      <c r="F98" s="219">
        <v>0</v>
      </c>
      <c r="G98" s="219">
        <v>260</v>
      </c>
      <c r="H98" s="219">
        <v>260</v>
      </c>
      <c r="I98" s="219">
        <v>0</v>
      </c>
      <c r="J98" s="219">
        <v>0</v>
      </c>
      <c r="K98" s="219">
        <v>0</v>
      </c>
      <c r="L98" s="219">
        <v>260</v>
      </c>
      <c r="M98" s="219">
        <f t="shared" si="25"/>
        <v>0</v>
      </c>
      <c r="N98" s="219">
        <f t="shared" si="31"/>
        <v>63</v>
      </c>
      <c r="O98" s="220"/>
      <c r="P98" s="221">
        <v>2013816</v>
      </c>
      <c r="Q98" s="223" t="s">
        <v>70</v>
      </c>
    </row>
    <row r="99" spans="1:17">
      <c r="A99" s="218" t="s">
        <v>117</v>
      </c>
      <c r="B99" s="219">
        <v>229</v>
      </c>
      <c r="C99" s="219">
        <f t="shared" si="43"/>
        <v>255</v>
      </c>
      <c r="D99" s="219">
        <v>246</v>
      </c>
      <c r="E99" s="219">
        <v>9</v>
      </c>
      <c r="F99" s="219">
        <v>0</v>
      </c>
      <c r="G99" s="219">
        <v>0</v>
      </c>
      <c r="H99" s="219">
        <v>380</v>
      </c>
      <c r="I99" s="219">
        <v>365</v>
      </c>
      <c r="J99" s="219">
        <v>15</v>
      </c>
      <c r="K99" s="219">
        <v>0</v>
      </c>
      <c r="L99" s="219">
        <v>0</v>
      </c>
      <c r="M99" s="219">
        <f t="shared" si="25"/>
        <v>125</v>
      </c>
      <c r="N99" s="219">
        <f t="shared" si="31"/>
        <v>151</v>
      </c>
      <c r="O99" s="220"/>
      <c r="P99" s="221">
        <v>2013850</v>
      </c>
      <c r="Q99" s="223" t="s">
        <v>70</v>
      </c>
    </row>
    <row r="100" spans="1:17">
      <c r="A100" s="218" t="s">
        <v>118</v>
      </c>
      <c r="B100" s="213">
        <v>0</v>
      </c>
      <c r="C100" s="213">
        <f t="shared" ref="B100:L100" si="44">SUM(C101:C105)</f>
        <v>3300</v>
      </c>
      <c r="D100" s="213">
        <f t="shared" si="44"/>
        <v>3024</v>
      </c>
      <c r="E100" s="213">
        <f t="shared" si="44"/>
        <v>201</v>
      </c>
      <c r="F100" s="213">
        <f t="shared" si="44"/>
        <v>0</v>
      </c>
      <c r="G100" s="213">
        <f t="shared" si="44"/>
        <v>75</v>
      </c>
      <c r="H100" s="213">
        <v>3607</v>
      </c>
      <c r="I100" s="213">
        <v>3244</v>
      </c>
      <c r="J100" s="213">
        <v>201</v>
      </c>
      <c r="K100" s="213">
        <v>0</v>
      </c>
      <c r="L100" s="213">
        <v>162</v>
      </c>
      <c r="M100" s="219">
        <f t="shared" si="25"/>
        <v>307</v>
      </c>
      <c r="N100" s="219">
        <f t="shared" si="31"/>
        <v>3607</v>
      </c>
      <c r="O100" s="220"/>
      <c r="P100" s="224">
        <v>20139</v>
      </c>
      <c r="Q100" s="222" t="s">
        <v>68</v>
      </c>
    </row>
    <row r="101" spans="1:17">
      <c r="A101" s="218" t="s">
        <v>119</v>
      </c>
      <c r="B101" s="219">
        <v>0</v>
      </c>
      <c r="C101" s="213">
        <f t="shared" ref="C101:C105" si="45">SUM(D101:G101)</f>
        <v>0</v>
      </c>
      <c r="D101" s="213"/>
      <c r="E101" s="213"/>
      <c r="F101" s="213"/>
      <c r="G101" s="213"/>
      <c r="H101" s="213">
        <v>2</v>
      </c>
      <c r="I101" s="219">
        <v>2</v>
      </c>
      <c r="J101" s="219">
        <v>0</v>
      </c>
      <c r="K101" s="219">
        <v>0</v>
      </c>
      <c r="L101" s="219">
        <v>0</v>
      </c>
      <c r="M101" s="219">
        <f t="shared" si="25"/>
        <v>2</v>
      </c>
      <c r="N101" s="219">
        <f t="shared" si="31"/>
        <v>2</v>
      </c>
      <c r="O101" s="220"/>
      <c r="P101" s="224">
        <v>2013901</v>
      </c>
      <c r="Q101" s="223" t="s">
        <v>70</v>
      </c>
    </row>
    <row r="102" spans="1:17">
      <c r="A102" s="218" t="s">
        <v>120</v>
      </c>
      <c r="B102" s="219">
        <v>0</v>
      </c>
      <c r="C102" s="213">
        <f t="shared" si="45"/>
        <v>75</v>
      </c>
      <c r="D102" s="213"/>
      <c r="E102" s="213"/>
      <c r="F102" s="213"/>
      <c r="G102" s="213">
        <v>75</v>
      </c>
      <c r="H102" s="213">
        <v>0</v>
      </c>
      <c r="I102" s="219">
        <v>0</v>
      </c>
      <c r="J102" s="219">
        <v>0</v>
      </c>
      <c r="K102" s="219">
        <v>0</v>
      </c>
      <c r="L102" s="219">
        <v>0</v>
      </c>
      <c r="M102" s="219">
        <f t="shared" si="25"/>
        <v>-75</v>
      </c>
      <c r="N102" s="219">
        <f t="shared" si="31"/>
        <v>0</v>
      </c>
      <c r="O102" s="220"/>
      <c r="P102" s="224">
        <v>2013902</v>
      </c>
      <c r="Q102" s="223" t="s">
        <v>70</v>
      </c>
    </row>
    <row r="103" spans="1:17">
      <c r="A103" s="218" t="s">
        <v>121</v>
      </c>
      <c r="B103" s="219">
        <v>0</v>
      </c>
      <c r="C103" s="213">
        <f t="shared" si="45"/>
        <v>3225</v>
      </c>
      <c r="D103" s="213">
        <v>3024</v>
      </c>
      <c r="E103" s="213">
        <v>201</v>
      </c>
      <c r="F103" s="213"/>
      <c r="G103" s="213"/>
      <c r="H103" s="213">
        <v>3502</v>
      </c>
      <c r="I103" s="219">
        <v>3241</v>
      </c>
      <c r="J103" s="219">
        <v>201</v>
      </c>
      <c r="K103" s="219">
        <v>0</v>
      </c>
      <c r="L103" s="219">
        <v>60</v>
      </c>
      <c r="M103" s="219">
        <f t="shared" si="25"/>
        <v>277</v>
      </c>
      <c r="N103" s="219">
        <f t="shared" si="31"/>
        <v>3502</v>
      </c>
      <c r="O103" s="220"/>
      <c r="P103" s="224">
        <v>2013904</v>
      </c>
      <c r="Q103" s="223" t="s">
        <v>70</v>
      </c>
    </row>
    <row r="104" spans="1:17">
      <c r="A104" s="218" t="s">
        <v>78</v>
      </c>
      <c r="B104" s="219">
        <v>0</v>
      </c>
      <c r="C104" s="213">
        <f t="shared" si="45"/>
        <v>0</v>
      </c>
      <c r="D104" s="213"/>
      <c r="E104" s="213"/>
      <c r="F104" s="213"/>
      <c r="G104" s="213"/>
      <c r="H104" s="213">
        <v>1</v>
      </c>
      <c r="I104" s="219">
        <v>1</v>
      </c>
      <c r="J104" s="219">
        <v>0</v>
      </c>
      <c r="K104" s="219">
        <v>0</v>
      </c>
      <c r="L104" s="219">
        <v>0</v>
      </c>
      <c r="M104" s="219">
        <f t="shared" si="25"/>
        <v>1</v>
      </c>
      <c r="N104" s="219">
        <f t="shared" si="31"/>
        <v>1</v>
      </c>
      <c r="O104" s="220"/>
      <c r="P104" s="224">
        <v>2013950</v>
      </c>
      <c r="Q104" s="223" t="s">
        <v>70</v>
      </c>
    </row>
    <row r="105" spans="1:17">
      <c r="A105" s="218" t="s">
        <v>122</v>
      </c>
      <c r="B105" s="219">
        <v>0</v>
      </c>
      <c r="C105" s="213">
        <f t="shared" si="45"/>
        <v>0</v>
      </c>
      <c r="D105" s="213"/>
      <c r="E105" s="213"/>
      <c r="F105" s="213"/>
      <c r="G105" s="213"/>
      <c r="H105" s="213">
        <v>102</v>
      </c>
      <c r="I105" s="219">
        <v>0</v>
      </c>
      <c r="J105" s="219">
        <v>0</v>
      </c>
      <c r="K105" s="219">
        <v>0</v>
      </c>
      <c r="L105" s="219">
        <v>102</v>
      </c>
      <c r="M105" s="219">
        <f t="shared" si="25"/>
        <v>102</v>
      </c>
      <c r="N105" s="219">
        <f t="shared" si="31"/>
        <v>102</v>
      </c>
      <c r="O105" s="220"/>
      <c r="P105" s="224">
        <v>2013999</v>
      </c>
      <c r="Q105" s="223" t="s">
        <v>70</v>
      </c>
    </row>
    <row r="106" spans="1:17">
      <c r="A106" s="218" t="s">
        <v>123</v>
      </c>
      <c r="B106" s="213">
        <v>214</v>
      </c>
      <c r="C106" s="213">
        <f t="shared" ref="B106:M106" si="46">SUM(C107:C108)</f>
        <v>216</v>
      </c>
      <c r="D106" s="213">
        <f t="shared" si="46"/>
        <v>153</v>
      </c>
      <c r="E106" s="213">
        <f t="shared" si="46"/>
        <v>26</v>
      </c>
      <c r="F106" s="213">
        <f t="shared" si="46"/>
        <v>0</v>
      </c>
      <c r="G106" s="213">
        <f t="shared" si="46"/>
        <v>37</v>
      </c>
      <c r="H106" s="213">
        <v>219</v>
      </c>
      <c r="I106" s="213">
        <v>157</v>
      </c>
      <c r="J106" s="213">
        <v>25</v>
      </c>
      <c r="K106" s="213">
        <v>0</v>
      </c>
      <c r="L106" s="213">
        <v>37</v>
      </c>
      <c r="M106" s="213">
        <f t="shared" si="46"/>
        <v>3</v>
      </c>
      <c r="N106" s="219">
        <f t="shared" si="31"/>
        <v>5</v>
      </c>
      <c r="O106" s="220"/>
      <c r="P106" s="221">
        <v>20140</v>
      </c>
      <c r="Q106" s="222" t="s">
        <v>68</v>
      </c>
    </row>
    <row r="107" spans="1:17">
      <c r="A107" s="218" t="s">
        <v>69</v>
      </c>
      <c r="B107" s="219">
        <v>187</v>
      </c>
      <c r="C107" s="219">
        <f t="shared" ref="C107:C112" si="47">SUM(D107:G107)</f>
        <v>216</v>
      </c>
      <c r="D107" s="219">
        <v>153</v>
      </c>
      <c r="E107" s="219">
        <v>26</v>
      </c>
      <c r="F107" s="219">
        <v>0</v>
      </c>
      <c r="G107" s="219">
        <v>37</v>
      </c>
      <c r="H107" s="219">
        <v>219</v>
      </c>
      <c r="I107" s="219">
        <v>157</v>
      </c>
      <c r="J107" s="219">
        <v>25</v>
      </c>
      <c r="K107" s="219">
        <v>0</v>
      </c>
      <c r="L107" s="219">
        <v>37</v>
      </c>
      <c r="M107" s="219">
        <f t="shared" ref="M107:M171" si="48">H107-C107</f>
        <v>3</v>
      </c>
      <c r="N107" s="219">
        <f t="shared" si="31"/>
        <v>32</v>
      </c>
      <c r="O107" s="220"/>
      <c r="P107" s="221">
        <v>2014001</v>
      </c>
      <c r="Q107" s="223" t="s">
        <v>70</v>
      </c>
    </row>
    <row r="108" spans="1:17">
      <c r="A108" s="218" t="s">
        <v>76</v>
      </c>
      <c r="B108" s="219">
        <v>27</v>
      </c>
      <c r="C108" s="219">
        <f t="shared" si="47"/>
        <v>0</v>
      </c>
      <c r="D108" s="219"/>
      <c r="E108" s="219"/>
      <c r="F108" s="219"/>
      <c r="G108" s="219"/>
      <c r="H108" s="219">
        <v>0</v>
      </c>
      <c r="I108" s="219">
        <v>0</v>
      </c>
      <c r="J108" s="219">
        <v>0</v>
      </c>
      <c r="K108" s="219">
        <v>0</v>
      </c>
      <c r="L108" s="219">
        <v>0</v>
      </c>
      <c r="M108" s="219">
        <f t="shared" si="48"/>
        <v>0</v>
      </c>
      <c r="N108" s="219">
        <f t="shared" si="31"/>
        <v>-27</v>
      </c>
      <c r="O108" s="220"/>
      <c r="P108" s="221">
        <v>2014002</v>
      </c>
      <c r="Q108" s="223" t="s">
        <v>70</v>
      </c>
    </row>
    <row r="109" spans="1:17">
      <c r="A109" s="218" t="s">
        <v>124</v>
      </c>
      <c r="B109" s="213">
        <v>537</v>
      </c>
      <c r="C109" s="213">
        <f t="shared" ref="B109:N109" si="49">SUM(C110)</f>
        <v>558</v>
      </c>
      <c r="D109" s="213">
        <f t="shared" si="49"/>
        <v>99</v>
      </c>
      <c r="E109" s="213">
        <f t="shared" si="49"/>
        <v>9</v>
      </c>
      <c r="F109" s="213">
        <f t="shared" si="49"/>
        <v>0</v>
      </c>
      <c r="G109" s="213">
        <f t="shared" si="49"/>
        <v>450</v>
      </c>
      <c r="H109" s="213">
        <v>562</v>
      </c>
      <c r="I109" s="213">
        <v>107</v>
      </c>
      <c r="J109" s="213">
        <v>5</v>
      </c>
      <c r="K109" s="213">
        <v>0</v>
      </c>
      <c r="L109" s="213">
        <v>450</v>
      </c>
      <c r="M109" s="213">
        <f t="shared" si="49"/>
        <v>4</v>
      </c>
      <c r="N109" s="213">
        <f t="shared" si="49"/>
        <v>25</v>
      </c>
      <c r="O109" s="220"/>
      <c r="P109" s="221">
        <v>203</v>
      </c>
      <c r="Q109" s="222" t="s">
        <v>66</v>
      </c>
    </row>
    <row r="110" spans="1:17">
      <c r="A110" s="218" t="s">
        <v>125</v>
      </c>
      <c r="B110" s="213">
        <v>537</v>
      </c>
      <c r="C110" s="213">
        <f t="shared" ref="B110:L110" si="50">SUM(C111:C112)</f>
        <v>558</v>
      </c>
      <c r="D110" s="213">
        <f t="shared" si="50"/>
        <v>99</v>
      </c>
      <c r="E110" s="213">
        <f t="shared" si="50"/>
        <v>9</v>
      </c>
      <c r="F110" s="213">
        <f t="shared" si="50"/>
        <v>0</v>
      </c>
      <c r="G110" s="213">
        <f t="shared" si="50"/>
        <v>450</v>
      </c>
      <c r="H110" s="213">
        <v>562</v>
      </c>
      <c r="I110" s="213">
        <v>107</v>
      </c>
      <c r="J110" s="213">
        <v>5</v>
      </c>
      <c r="K110" s="213">
        <v>0</v>
      </c>
      <c r="L110" s="213">
        <v>450</v>
      </c>
      <c r="M110" s="219">
        <f t="shared" si="48"/>
        <v>4</v>
      </c>
      <c r="N110" s="219">
        <f t="shared" ref="N110:N173" si="51">H110-B110</f>
        <v>25</v>
      </c>
      <c r="O110" s="220"/>
      <c r="P110" s="221">
        <v>20306</v>
      </c>
      <c r="Q110" s="222" t="s">
        <v>68</v>
      </c>
    </row>
    <row r="111" spans="1:17">
      <c r="A111" s="218" t="s">
        <v>126</v>
      </c>
      <c r="B111" s="219">
        <v>60</v>
      </c>
      <c r="C111" s="219">
        <f t="shared" si="47"/>
        <v>60</v>
      </c>
      <c r="D111" s="219">
        <v>0</v>
      </c>
      <c r="E111" s="219">
        <v>0</v>
      </c>
      <c r="F111" s="219">
        <v>0</v>
      </c>
      <c r="G111" s="219">
        <v>60</v>
      </c>
      <c r="H111" s="219">
        <v>60</v>
      </c>
      <c r="I111" s="219">
        <v>0</v>
      </c>
      <c r="J111" s="219">
        <v>0</v>
      </c>
      <c r="K111" s="219">
        <v>0</v>
      </c>
      <c r="L111" s="219">
        <v>60</v>
      </c>
      <c r="M111" s="219">
        <f t="shared" si="48"/>
        <v>0</v>
      </c>
      <c r="N111" s="219">
        <f t="shared" si="51"/>
        <v>0</v>
      </c>
      <c r="O111" s="220"/>
      <c r="P111" s="221">
        <v>2030601</v>
      </c>
      <c r="Q111" s="223" t="s">
        <v>70</v>
      </c>
    </row>
    <row r="112" spans="1:17">
      <c r="A112" s="218" t="s">
        <v>127</v>
      </c>
      <c r="B112" s="219">
        <v>477</v>
      </c>
      <c r="C112" s="219">
        <f t="shared" si="47"/>
        <v>498</v>
      </c>
      <c r="D112" s="219">
        <v>99</v>
      </c>
      <c r="E112" s="219">
        <v>9</v>
      </c>
      <c r="F112" s="219">
        <v>0</v>
      </c>
      <c r="G112" s="219">
        <v>390</v>
      </c>
      <c r="H112" s="219">
        <v>502</v>
      </c>
      <c r="I112" s="219">
        <v>107</v>
      </c>
      <c r="J112" s="219">
        <v>5</v>
      </c>
      <c r="K112" s="219">
        <v>0</v>
      </c>
      <c r="L112" s="219">
        <v>390</v>
      </c>
      <c r="M112" s="219">
        <f t="shared" si="48"/>
        <v>4</v>
      </c>
      <c r="N112" s="219">
        <f t="shared" si="51"/>
        <v>25</v>
      </c>
      <c r="O112" s="220"/>
      <c r="P112" s="221">
        <v>2030607</v>
      </c>
      <c r="Q112" s="223" t="s">
        <v>70</v>
      </c>
    </row>
    <row r="113" spans="1:17">
      <c r="A113" s="218" t="s">
        <v>128</v>
      </c>
      <c r="B113" s="213">
        <v>6654</v>
      </c>
      <c r="C113" s="213">
        <f t="shared" ref="B113:L113" si="52">SUM(C114,C118,C120,C124,C134)</f>
        <v>7061</v>
      </c>
      <c r="D113" s="213">
        <f t="shared" si="52"/>
        <v>3708</v>
      </c>
      <c r="E113" s="213">
        <f t="shared" si="52"/>
        <v>1017</v>
      </c>
      <c r="F113" s="213">
        <f t="shared" si="52"/>
        <v>0</v>
      </c>
      <c r="G113" s="213">
        <f t="shared" si="52"/>
        <v>2336</v>
      </c>
      <c r="H113" s="213">
        <v>7799</v>
      </c>
      <c r="I113" s="213">
        <v>3841</v>
      </c>
      <c r="J113" s="213">
        <v>1011</v>
      </c>
      <c r="K113" s="213">
        <v>0</v>
      </c>
      <c r="L113" s="213">
        <v>2947</v>
      </c>
      <c r="M113" s="219">
        <f t="shared" si="48"/>
        <v>738</v>
      </c>
      <c r="N113" s="219">
        <f t="shared" si="51"/>
        <v>1145</v>
      </c>
      <c r="O113" s="220"/>
      <c r="P113" s="221">
        <v>204</v>
      </c>
      <c r="Q113" s="222" t="s">
        <v>66</v>
      </c>
    </row>
    <row r="114" spans="1:17">
      <c r="A114" s="218" t="s">
        <v>129</v>
      </c>
      <c r="B114" s="213">
        <v>4103</v>
      </c>
      <c r="C114" s="213">
        <f t="shared" ref="B114:L114" si="53">SUM(C115:C117)</f>
        <v>4600</v>
      </c>
      <c r="D114" s="213">
        <f t="shared" si="53"/>
        <v>2904</v>
      </c>
      <c r="E114" s="213">
        <f t="shared" si="53"/>
        <v>896</v>
      </c>
      <c r="F114" s="213">
        <f t="shared" si="53"/>
        <v>0</v>
      </c>
      <c r="G114" s="213">
        <f t="shared" si="53"/>
        <v>800</v>
      </c>
      <c r="H114" s="213">
        <v>5021</v>
      </c>
      <c r="I114" s="213">
        <v>2904</v>
      </c>
      <c r="J114" s="213">
        <v>896</v>
      </c>
      <c r="K114" s="213">
        <v>0</v>
      </c>
      <c r="L114" s="213">
        <v>1221</v>
      </c>
      <c r="M114" s="219">
        <f t="shared" si="48"/>
        <v>421</v>
      </c>
      <c r="N114" s="219">
        <f t="shared" si="51"/>
        <v>918</v>
      </c>
      <c r="O114" s="220"/>
      <c r="P114" s="221">
        <v>20402</v>
      </c>
      <c r="Q114" s="222" t="s">
        <v>68</v>
      </c>
    </row>
    <row r="115" spans="1:17">
      <c r="A115" s="218" t="s">
        <v>119</v>
      </c>
      <c r="B115" s="219"/>
      <c r="C115" s="219">
        <f t="shared" ref="C115:C117" si="54">SUM(D115:G115)</f>
        <v>0</v>
      </c>
      <c r="D115" s="219"/>
      <c r="E115" s="219"/>
      <c r="F115" s="219"/>
      <c r="G115" s="219"/>
      <c r="H115" s="219">
        <v>2400</v>
      </c>
      <c r="I115" s="219">
        <v>2400</v>
      </c>
      <c r="J115" s="219">
        <v>0</v>
      </c>
      <c r="K115" s="219">
        <v>0</v>
      </c>
      <c r="L115" s="219">
        <v>0</v>
      </c>
      <c r="M115" s="219">
        <f t="shared" si="48"/>
        <v>2400</v>
      </c>
      <c r="N115" s="219">
        <f t="shared" si="51"/>
        <v>2400</v>
      </c>
      <c r="O115" s="220"/>
      <c r="P115" s="221">
        <v>2040201</v>
      </c>
      <c r="Q115" s="223" t="s">
        <v>70</v>
      </c>
    </row>
    <row r="116" spans="1:17">
      <c r="A116" s="218" t="s">
        <v>130</v>
      </c>
      <c r="B116" s="219"/>
      <c r="C116" s="219">
        <f t="shared" si="54"/>
        <v>0</v>
      </c>
      <c r="D116" s="219"/>
      <c r="E116" s="219"/>
      <c r="F116" s="219"/>
      <c r="G116" s="219"/>
      <c r="H116" s="219">
        <v>800</v>
      </c>
      <c r="I116" s="219">
        <v>0</v>
      </c>
      <c r="J116" s="219">
        <v>0</v>
      </c>
      <c r="K116" s="219">
        <v>0</v>
      </c>
      <c r="L116" s="219">
        <v>800</v>
      </c>
      <c r="M116" s="219">
        <f t="shared" si="48"/>
        <v>800</v>
      </c>
      <c r="N116" s="219">
        <f t="shared" si="51"/>
        <v>800</v>
      </c>
      <c r="O116" s="220"/>
      <c r="P116" s="221">
        <v>2040220</v>
      </c>
      <c r="Q116" s="223" t="s">
        <v>70</v>
      </c>
    </row>
    <row r="117" spans="1:17">
      <c r="A117" s="218" t="s">
        <v>131</v>
      </c>
      <c r="B117" s="219">
        <v>4103</v>
      </c>
      <c r="C117" s="219">
        <f t="shared" si="54"/>
        <v>4600</v>
      </c>
      <c r="D117" s="219">
        <v>2904</v>
      </c>
      <c r="E117" s="219">
        <v>896</v>
      </c>
      <c r="F117" s="219">
        <v>0</v>
      </c>
      <c r="G117" s="219">
        <v>800</v>
      </c>
      <c r="H117" s="219">
        <v>1821</v>
      </c>
      <c r="I117" s="219">
        <v>504</v>
      </c>
      <c r="J117" s="219">
        <v>896</v>
      </c>
      <c r="K117" s="219">
        <v>0</v>
      </c>
      <c r="L117" s="219">
        <v>421</v>
      </c>
      <c r="M117" s="219">
        <f t="shared" si="48"/>
        <v>-2779</v>
      </c>
      <c r="N117" s="219">
        <f t="shared" si="51"/>
        <v>-2282</v>
      </c>
      <c r="O117" s="220"/>
      <c r="P117" s="221">
        <v>2040299</v>
      </c>
      <c r="Q117" s="223" t="s">
        <v>70</v>
      </c>
    </row>
    <row r="118" spans="1:17">
      <c r="A118" s="218" t="s">
        <v>132</v>
      </c>
      <c r="B118" s="213">
        <v>24</v>
      </c>
      <c r="C118" s="213">
        <f t="shared" ref="B118:L118" si="55">SUM(C119:C119)</f>
        <v>24</v>
      </c>
      <c r="D118" s="213">
        <f t="shared" si="55"/>
        <v>0</v>
      </c>
      <c r="E118" s="213">
        <f t="shared" si="55"/>
        <v>0</v>
      </c>
      <c r="F118" s="213">
        <f t="shared" si="55"/>
        <v>0</v>
      </c>
      <c r="G118" s="213">
        <f t="shared" si="55"/>
        <v>24</v>
      </c>
      <c r="H118" s="213">
        <v>24</v>
      </c>
      <c r="I118" s="213">
        <v>0</v>
      </c>
      <c r="J118" s="213">
        <v>0</v>
      </c>
      <c r="K118" s="213">
        <v>0</v>
      </c>
      <c r="L118" s="213">
        <v>24</v>
      </c>
      <c r="M118" s="219">
        <f t="shared" si="48"/>
        <v>0</v>
      </c>
      <c r="N118" s="219">
        <f t="shared" si="51"/>
        <v>0</v>
      </c>
      <c r="O118" s="220"/>
      <c r="P118" s="221">
        <v>20404</v>
      </c>
      <c r="Q118" s="222" t="s">
        <v>68</v>
      </c>
    </row>
    <row r="119" spans="1:17">
      <c r="A119" s="218" t="s">
        <v>102</v>
      </c>
      <c r="B119" s="219">
        <v>24</v>
      </c>
      <c r="C119" s="219">
        <f t="shared" ref="C119:C123" si="56">SUM(D119:G119)</f>
        <v>24</v>
      </c>
      <c r="D119" s="219">
        <v>0</v>
      </c>
      <c r="E119" s="219">
        <v>0</v>
      </c>
      <c r="F119" s="219">
        <v>0</v>
      </c>
      <c r="G119" s="219">
        <v>24</v>
      </c>
      <c r="H119" s="219">
        <v>24</v>
      </c>
      <c r="I119" s="219">
        <v>0</v>
      </c>
      <c r="J119" s="219">
        <v>0</v>
      </c>
      <c r="K119" s="219">
        <v>0</v>
      </c>
      <c r="L119" s="219">
        <v>24</v>
      </c>
      <c r="M119" s="219">
        <f t="shared" si="48"/>
        <v>0</v>
      </c>
      <c r="N119" s="219">
        <f t="shared" si="51"/>
        <v>0</v>
      </c>
      <c r="O119" s="220"/>
      <c r="P119" s="221">
        <v>2040402</v>
      </c>
      <c r="Q119" s="223" t="s">
        <v>70</v>
      </c>
    </row>
    <row r="120" spans="1:17">
      <c r="A120" s="218" t="s">
        <v>133</v>
      </c>
      <c r="B120" s="213">
        <v>307</v>
      </c>
      <c r="C120" s="213">
        <f t="shared" ref="B120:L120" si="57">SUM(C121:C123)</f>
        <v>107</v>
      </c>
      <c r="D120" s="213">
        <f t="shared" si="57"/>
        <v>0</v>
      </c>
      <c r="E120" s="213">
        <f t="shared" si="57"/>
        <v>0</v>
      </c>
      <c r="F120" s="213">
        <f t="shared" si="57"/>
        <v>0</v>
      </c>
      <c r="G120" s="213">
        <f t="shared" si="57"/>
        <v>107</v>
      </c>
      <c r="H120" s="213">
        <v>907</v>
      </c>
      <c r="I120" s="213">
        <v>0</v>
      </c>
      <c r="J120" s="213">
        <v>0</v>
      </c>
      <c r="K120" s="213">
        <v>0</v>
      </c>
      <c r="L120" s="213">
        <v>907</v>
      </c>
      <c r="M120" s="219">
        <f t="shared" si="48"/>
        <v>800</v>
      </c>
      <c r="N120" s="219">
        <f t="shared" si="51"/>
        <v>600</v>
      </c>
      <c r="O120" s="220"/>
      <c r="P120" s="221">
        <v>20405</v>
      </c>
      <c r="Q120" s="222" t="s">
        <v>68</v>
      </c>
    </row>
    <row r="121" spans="1:17">
      <c r="A121" s="218" t="s">
        <v>69</v>
      </c>
      <c r="B121" s="219">
        <v>87</v>
      </c>
      <c r="C121" s="219">
        <f t="shared" si="56"/>
        <v>87</v>
      </c>
      <c r="D121" s="219">
        <v>0</v>
      </c>
      <c r="E121" s="219">
        <v>0</v>
      </c>
      <c r="F121" s="219">
        <v>0</v>
      </c>
      <c r="G121" s="219">
        <v>87</v>
      </c>
      <c r="H121" s="219">
        <v>87</v>
      </c>
      <c r="I121" s="219">
        <v>0</v>
      </c>
      <c r="J121" s="219">
        <v>0</v>
      </c>
      <c r="K121" s="219">
        <v>0</v>
      </c>
      <c r="L121" s="219">
        <v>87</v>
      </c>
      <c r="M121" s="219">
        <f t="shared" si="48"/>
        <v>0</v>
      </c>
      <c r="N121" s="219">
        <f t="shared" si="51"/>
        <v>0</v>
      </c>
      <c r="O121" s="220"/>
      <c r="P121" s="221">
        <v>2040501</v>
      </c>
      <c r="Q121" s="223" t="s">
        <v>70</v>
      </c>
    </row>
    <row r="122" spans="1:17">
      <c r="A122" s="218" t="s">
        <v>76</v>
      </c>
      <c r="B122" s="219">
        <v>20</v>
      </c>
      <c r="C122" s="219">
        <f t="shared" si="56"/>
        <v>20</v>
      </c>
      <c r="D122" s="219"/>
      <c r="E122" s="219">
        <v>0</v>
      </c>
      <c r="F122" s="219">
        <v>0</v>
      </c>
      <c r="G122" s="219">
        <v>20</v>
      </c>
      <c r="H122" s="219">
        <v>20</v>
      </c>
      <c r="I122" s="219">
        <v>0</v>
      </c>
      <c r="J122" s="219">
        <v>0</v>
      </c>
      <c r="K122" s="219">
        <v>0</v>
      </c>
      <c r="L122" s="219">
        <v>20</v>
      </c>
      <c r="M122" s="219">
        <f t="shared" si="48"/>
        <v>0</v>
      </c>
      <c r="N122" s="219">
        <f t="shared" si="51"/>
        <v>0</v>
      </c>
      <c r="O122" s="220"/>
      <c r="P122" s="221">
        <v>2040502</v>
      </c>
      <c r="Q122" s="223" t="s">
        <v>70</v>
      </c>
    </row>
    <row r="123" spans="1:17">
      <c r="A123" s="218" t="s">
        <v>134</v>
      </c>
      <c r="B123" s="219">
        <v>200</v>
      </c>
      <c r="C123" s="219">
        <f t="shared" si="56"/>
        <v>0</v>
      </c>
      <c r="D123" s="219">
        <v>0</v>
      </c>
      <c r="E123" s="219">
        <v>0</v>
      </c>
      <c r="F123" s="219">
        <v>0</v>
      </c>
      <c r="G123" s="219">
        <v>0</v>
      </c>
      <c r="H123" s="219">
        <v>800</v>
      </c>
      <c r="I123" s="219">
        <v>0</v>
      </c>
      <c r="J123" s="219">
        <v>0</v>
      </c>
      <c r="K123" s="219">
        <v>0</v>
      </c>
      <c r="L123" s="219">
        <v>800</v>
      </c>
      <c r="M123" s="219">
        <f t="shared" si="48"/>
        <v>800</v>
      </c>
      <c r="N123" s="219">
        <f t="shared" si="51"/>
        <v>600</v>
      </c>
      <c r="O123" s="220"/>
      <c r="P123" s="221">
        <v>2040599</v>
      </c>
      <c r="Q123" s="223" t="s">
        <v>70</v>
      </c>
    </row>
    <row r="124" spans="1:17">
      <c r="A124" s="218" t="s">
        <v>135</v>
      </c>
      <c r="B124" s="213">
        <v>1369</v>
      </c>
      <c r="C124" s="213">
        <f t="shared" ref="B124:L124" si="58">SUM(C125:C133)</f>
        <v>1202</v>
      </c>
      <c r="D124" s="213">
        <f t="shared" si="58"/>
        <v>804</v>
      </c>
      <c r="E124" s="213">
        <f t="shared" si="58"/>
        <v>121</v>
      </c>
      <c r="F124" s="213">
        <f t="shared" si="58"/>
        <v>0</v>
      </c>
      <c r="G124" s="213">
        <f t="shared" si="58"/>
        <v>277</v>
      </c>
      <c r="H124" s="213">
        <v>1331</v>
      </c>
      <c r="I124" s="213">
        <v>937</v>
      </c>
      <c r="J124" s="213">
        <v>115</v>
      </c>
      <c r="K124" s="213">
        <v>0</v>
      </c>
      <c r="L124" s="213">
        <v>279</v>
      </c>
      <c r="M124" s="219">
        <f t="shared" si="48"/>
        <v>129</v>
      </c>
      <c r="N124" s="219">
        <f t="shared" si="51"/>
        <v>-38</v>
      </c>
      <c r="O124" s="220"/>
      <c r="P124" s="221">
        <v>20406</v>
      </c>
      <c r="Q124" s="222" t="s">
        <v>68</v>
      </c>
    </row>
    <row r="125" spans="1:17">
      <c r="A125" s="218" t="s">
        <v>69</v>
      </c>
      <c r="B125" s="219">
        <v>969</v>
      </c>
      <c r="C125" s="219">
        <f t="shared" ref="C125:C133" si="59">SUM(D125:G125)</f>
        <v>828</v>
      </c>
      <c r="D125" s="219">
        <v>721</v>
      </c>
      <c r="E125" s="219">
        <v>107</v>
      </c>
      <c r="F125" s="219">
        <v>0</v>
      </c>
      <c r="G125" s="219">
        <v>0</v>
      </c>
      <c r="H125" s="219">
        <v>956</v>
      </c>
      <c r="I125" s="219">
        <v>854</v>
      </c>
      <c r="J125" s="219">
        <v>102</v>
      </c>
      <c r="K125" s="219">
        <v>0</v>
      </c>
      <c r="L125" s="219">
        <v>0</v>
      </c>
      <c r="M125" s="219">
        <f t="shared" si="48"/>
        <v>128</v>
      </c>
      <c r="N125" s="219">
        <f t="shared" si="51"/>
        <v>-13</v>
      </c>
      <c r="O125" s="220"/>
      <c r="P125" s="221">
        <v>2040601</v>
      </c>
      <c r="Q125" s="223" t="s">
        <v>70</v>
      </c>
    </row>
    <row r="126" spans="1:17">
      <c r="A126" s="218" t="s">
        <v>120</v>
      </c>
      <c r="B126" s="219"/>
      <c r="C126" s="219">
        <f t="shared" si="59"/>
        <v>0</v>
      </c>
      <c r="D126" s="219">
        <v>0</v>
      </c>
      <c r="E126" s="219">
        <v>0</v>
      </c>
      <c r="F126" s="219">
        <v>0</v>
      </c>
      <c r="G126" s="219"/>
      <c r="H126" s="219">
        <v>4</v>
      </c>
      <c r="I126" s="219">
        <v>0</v>
      </c>
      <c r="J126" s="219">
        <v>0</v>
      </c>
      <c r="K126" s="219">
        <v>0</v>
      </c>
      <c r="L126" s="219">
        <v>4</v>
      </c>
      <c r="M126" s="219">
        <f t="shared" si="48"/>
        <v>4</v>
      </c>
      <c r="N126" s="219">
        <f t="shared" si="51"/>
        <v>4</v>
      </c>
      <c r="O126" s="220"/>
      <c r="P126" s="221">
        <v>2040602</v>
      </c>
      <c r="Q126" s="223" t="s">
        <v>70</v>
      </c>
    </row>
    <row r="127" spans="1:17">
      <c r="A127" s="218" t="s">
        <v>136</v>
      </c>
      <c r="B127" s="219">
        <v>55</v>
      </c>
      <c r="C127" s="219">
        <f t="shared" si="59"/>
        <v>50</v>
      </c>
      <c r="D127" s="219">
        <v>0</v>
      </c>
      <c r="E127" s="219">
        <v>0</v>
      </c>
      <c r="F127" s="219">
        <v>0</v>
      </c>
      <c r="G127" s="219">
        <v>50</v>
      </c>
      <c r="H127" s="219">
        <v>50</v>
      </c>
      <c r="I127" s="219">
        <v>0</v>
      </c>
      <c r="J127" s="219">
        <v>0</v>
      </c>
      <c r="K127" s="219">
        <v>0</v>
      </c>
      <c r="L127" s="219">
        <v>50</v>
      </c>
      <c r="M127" s="219">
        <f t="shared" si="48"/>
        <v>0</v>
      </c>
      <c r="N127" s="219">
        <f t="shared" si="51"/>
        <v>-5</v>
      </c>
      <c r="O127" s="220"/>
      <c r="P127" s="221">
        <v>2040604</v>
      </c>
      <c r="Q127" s="223" t="s">
        <v>70</v>
      </c>
    </row>
    <row r="128" spans="1:17">
      <c r="A128" s="218" t="s">
        <v>137</v>
      </c>
      <c r="B128" s="219">
        <v>43</v>
      </c>
      <c r="C128" s="219">
        <f t="shared" si="59"/>
        <v>43</v>
      </c>
      <c r="D128" s="219">
        <v>0</v>
      </c>
      <c r="E128" s="219">
        <v>0</v>
      </c>
      <c r="F128" s="219">
        <v>0</v>
      </c>
      <c r="G128" s="219">
        <v>43</v>
      </c>
      <c r="H128" s="219">
        <v>43</v>
      </c>
      <c r="I128" s="219">
        <v>0</v>
      </c>
      <c r="J128" s="219">
        <v>0</v>
      </c>
      <c r="K128" s="219">
        <v>0</v>
      </c>
      <c r="L128" s="219">
        <v>43</v>
      </c>
      <c r="M128" s="219">
        <f t="shared" si="48"/>
        <v>0</v>
      </c>
      <c r="N128" s="219">
        <f t="shared" si="51"/>
        <v>0</v>
      </c>
      <c r="O128" s="220"/>
      <c r="P128" s="221">
        <v>2040605</v>
      </c>
      <c r="Q128" s="223" t="s">
        <v>70</v>
      </c>
    </row>
    <row r="129" spans="1:17">
      <c r="A129" s="218" t="s">
        <v>138</v>
      </c>
      <c r="B129" s="219">
        <v>123</v>
      </c>
      <c r="C129" s="219">
        <f t="shared" si="59"/>
        <v>122</v>
      </c>
      <c r="D129" s="219">
        <v>83</v>
      </c>
      <c r="E129" s="219">
        <v>14</v>
      </c>
      <c r="F129" s="219">
        <v>0</v>
      </c>
      <c r="G129" s="219">
        <v>25</v>
      </c>
      <c r="H129" s="219">
        <v>121</v>
      </c>
      <c r="I129" s="219">
        <v>83</v>
      </c>
      <c r="J129" s="219">
        <v>13</v>
      </c>
      <c r="K129" s="219">
        <v>0</v>
      </c>
      <c r="L129" s="219">
        <v>25</v>
      </c>
      <c r="M129" s="219">
        <f t="shared" si="48"/>
        <v>-1</v>
      </c>
      <c r="N129" s="219">
        <f t="shared" si="51"/>
        <v>-2</v>
      </c>
      <c r="O129" s="220"/>
      <c r="P129" s="221">
        <v>2040607</v>
      </c>
      <c r="Q129" s="223" t="s">
        <v>70</v>
      </c>
    </row>
    <row r="130" spans="1:17">
      <c r="A130" s="218" t="s">
        <v>139</v>
      </c>
      <c r="B130" s="219">
        <v>91</v>
      </c>
      <c r="C130" s="219">
        <f t="shared" si="59"/>
        <v>84</v>
      </c>
      <c r="D130" s="219">
        <v>0</v>
      </c>
      <c r="E130" s="219">
        <v>0</v>
      </c>
      <c r="F130" s="219">
        <v>0</v>
      </c>
      <c r="G130" s="219">
        <v>84</v>
      </c>
      <c r="H130" s="219">
        <v>82</v>
      </c>
      <c r="I130" s="219">
        <v>0</v>
      </c>
      <c r="J130" s="219">
        <v>0</v>
      </c>
      <c r="K130" s="219">
        <v>0</v>
      </c>
      <c r="L130" s="219">
        <v>82</v>
      </c>
      <c r="M130" s="219">
        <f t="shared" si="48"/>
        <v>-2</v>
      </c>
      <c r="N130" s="219">
        <f t="shared" si="51"/>
        <v>-9</v>
      </c>
      <c r="O130" s="220"/>
      <c r="P130" s="221">
        <v>2040610</v>
      </c>
      <c r="Q130" s="223" t="s">
        <v>70</v>
      </c>
    </row>
    <row r="131" spans="1:17">
      <c r="A131" s="218" t="s">
        <v>140</v>
      </c>
      <c r="B131" s="219">
        <v>55</v>
      </c>
      <c r="C131" s="219">
        <f t="shared" si="59"/>
        <v>55</v>
      </c>
      <c r="D131" s="219">
        <v>0</v>
      </c>
      <c r="E131" s="219">
        <v>0</v>
      </c>
      <c r="F131" s="219">
        <v>0</v>
      </c>
      <c r="G131" s="219">
        <v>55</v>
      </c>
      <c r="H131" s="219">
        <v>75</v>
      </c>
      <c r="I131" s="219">
        <v>0</v>
      </c>
      <c r="J131" s="219">
        <v>0</v>
      </c>
      <c r="K131" s="219">
        <v>0</v>
      </c>
      <c r="L131" s="219">
        <v>75</v>
      </c>
      <c r="M131" s="219">
        <f t="shared" si="48"/>
        <v>20</v>
      </c>
      <c r="N131" s="219">
        <f t="shared" si="51"/>
        <v>20</v>
      </c>
      <c r="O131" s="220"/>
      <c r="P131" s="221">
        <v>2040612</v>
      </c>
      <c r="Q131" s="223" t="s">
        <v>70</v>
      </c>
    </row>
    <row r="132" spans="1:17">
      <c r="A132" s="218" t="s">
        <v>141</v>
      </c>
      <c r="B132" s="219">
        <v>7</v>
      </c>
      <c r="C132" s="219">
        <f t="shared" si="59"/>
        <v>0</v>
      </c>
      <c r="D132" s="219">
        <v>0</v>
      </c>
      <c r="E132" s="219">
        <v>0</v>
      </c>
      <c r="F132" s="219">
        <v>0</v>
      </c>
      <c r="G132" s="219"/>
      <c r="H132" s="219">
        <v>0</v>
      </c>
      <c r="I132" s="219">
        <v>0</v>
      </c>
      <c r="J132" s="219">
        <v>0</v>
      </c>
      <c r="K132" s="219">
        <v>0</v>
      </c>
      <c r="L132" s="219">
        <v>0</v>
      </c>
      <c r="M132" s="219">
        <f t="shared" si="48"/>
        <v>0</v>
      </c>
      <c r="N132" s="219">
        <f t="shared" si="51"/>
        <v>-7</v>
      </c>
      <c r="O132" s="220"/>
      <c r="P132" s="221">
        <v>2040613</v>
      </c>
      <c r="Q132" s="223" t="s">
        <v>70</v>
      </c>
    </row>
    <row r="133" spans="1:17">
      <c r="A133" s="218" t="s">
        <v>142</v>
      </c>
      <c r="B133" s="219">
        <v>26</v>
      </c>
      <c r="C133" s="219">
        <f t="shared" si="59"/>
        <v>20</v>
      </c>
      <c r="D133" s="219">
        <v>0</v>
      </c>
      <c r="E133" s="219">
        <v>0</v>
      </c>
      <c r="F133" s="219">
        <v>0</v>
      </c>
      <c r="G133" s="219">
        <v>20</v>
      </c>
      <c r="H133" s="219">
        <v>0</v>
      </c>
      <c r="I133" s="219">
        <v>0</v>
      </c>
      <c r="J133" s="219">
        <v>0</v>
      </c>
      <c r="K133" s="219">
        <v>0</v>
      </c>
      <c r="L133" s="219">
        <v>0</v>
      </c>
      <c r="M133" s="219">
        <f t="shared" si="48"/>
        <v>-20</v>
      </c>
      <c r="N133" s="219">
        <f t="shared" si="51"/>
        <v>-26</v>
      </c>
      <c r="O133" s="220"/>
      <c r="P133" s="221">
        <v>2040699</v>
      </c>
      <c r="Q133" s="223" t="s">
        <v>70</v>
      </c>
    </row>
    <row r="134" spans="1:17">
      <c r="A134" s="218" t="s">
        <v>143</v>
      </c>
      <c r="B134" s="213">
        <v>851</v>
      </c>
      <c r="C134" s="213">
        <f t="shared" ref="B134:L134" si="60">SUM(C135)</f>
        <v>1128</v>
      </c>
      <c r="D134" s="213">
        <f t="shared" si="60"/>
        <v>0</v>
      </c>
      <c r="E134" s="213">
        <f t="shared" si="60"/>
        <v>0</v>
      </c>
      <c r="F134" s="213">
        <f t="shared" si="60"/>
        <v>0</v>
      </c>
      <c r="G134" s="213">
        <f t="shared" si="60"/>
        <v>1128</v>
      </c>
      <c r="H134" s="213">
        <v>516</v>
      </c>
      <c r="I134" s="213">
        <v>0</v>
      </c>
      <c r="J134" s="213">
        <v>0</v>
      </c>
      <c r="K134" s="213">
        <v>0</v>
      </c>
      <c r="L134" s="213">
        <v>516</v>
      </c>
      <c r="M134" s="219">
        <f t="shared" si="48"/>
        <v>-612</v>
      </c>
      <c r="N134" s="219">
        <f t="shared" si="51"/>
        <v>-335</v>
      </c>
      <c r="O134" s="220"/>
      <c r="P134" s="221">
        <v>20499</v>
      </c>
      <c r="Q134" s="222" t="s">
        <v>68</v>
      </c>
    </row>
    <row r="135" spans="1:17">
      <c r="A135" s="218" t="s">
        <v>144</v>
      </c>
      <c r="B135" s="219">
        <v>851</v>
      </c>
      <c r="C135" s="219">
        <f t="shared" ref="C135:C139" si="61">SUM(D135:G135)</f>
        <v>1128</v>
      </c>
      <c r="D135" s="219">
        <v>0</v>
      </c>
      <c r="E135" s="219">
        <v>0</v>
      </c>
      <c r="F135" s="219">
        <v>0</v>
      </c>
      <c r="G135" s="219">
        <v>1128</v>
      </c>
      <c r="H135" s="219">
        <v>516</v>
      </c>
      <c r="I135" s="219">
        <v>0</v>
      </c>
      <c r="J135" s="219">
        <v>0</v>
      </c>
      <c r="K135" s="219">
        <v>0</v>
      </c>
      <c r="L135" s="219">
        <v>516</v>
      </c>
      <c r="M135" s="219">
        <f t="shared" si="48"/>
        <v>-612</v>
      </c>
      <c r="N135" s="219">
        <f t="shared" si="51"/>
        <v>-335</v>
      </c>
      <c r="O135" s="220"/>
      <c r="P135" s="221">
        <v>2049999</v>
      </c>
      <c r="Q135" s="223" t="s">
        <v>70</v>
      </c>
    </row>
    <row r="136" spans="1:17">
      <c r="A136" s="218" t="s">
        <v>145</v>
      </c>
      <c r="B136" s="213">
        <v>85067</v>
      </c>
      <c r="C136" s="213">
        <f t="shared" ref="B136:L136" si="62">SUM(C137,C140,C146,C148,C150,C153,C156,C160)</f>
        <v>85091</v>
      </c>
      <c r="D136" s="213">
        <f t="shared" si="62"/>
        <v>64116</v>
      </c>
      <c r="E136" s="213">
        <f t="shared" si="62"/>
        <v>9548</v>
      </c>
      <c r="F136" s="213">
        <f t="shared" si="62"/>
        <v>0</v>
      </c>
      <c r="G136" s="213">
        <f t="shared" si="62"/>
        <v>11427</v>
      </c>
      <c r="H136" s="213">
        <v>90792</v>
      </c>
      <c r="I136" s="213">
        <v>67772</v>
      </c>
      <c r="J136" s="213">
        <v>9754</v>
      </c>
      <c r="K136" s="213">
        <v>0</v>
      </c>
      <c r="L136" s="213">
        <v>13266</v>
      </c>
      <c r="M136" s="219">
        <f t="shared" si="48"/>
        <v>5701</v>
      </c>
      <c r="N136" s="219">
        <f t="shared" si="51"/>
        <v>5725</v>
      </c>
      <c r="O136" s="220"/>
      <c r="P136" s="221">
        <v>205</v>
      </c>
      <c r="Q136" s="222" t="s">
        <v>66</v>
      </c>
    </row>
    <row r="137" spans="1:17">
      <c r="A137" s="218" t="s">
        <v>146</v>
      </c>
      <c r="B137" s="213">
        <v>1336</v>
      </c>
      <c r="C137" s="213">
        <f t="shared" ref="B137:L137" si="63">SUM(C138:C139)</f>
        <v>1319</v>
      </c>
      <c r="D137" s="213">
        <f t="shared" si="63"/>
        <v>952</v>
      </c>
      <c r="E137" s="213">
        <f t="shared" si="63"/>
        <v>267</v>
      </c>
      <c r="F137" s="213">
        <f t="shared" si="63"/>
        <v>0</v>
      </c>
      <c r="G137" s="213">
        <f t="shared" si="63"/>
        <v>100</v>
      </c>
      <c r="H137" s="213">
        <v>1179</v>
      </c>
      <c r="I137" s="213">
        <v>953</v>
      </c>
      <c r="J137" s="213">
        <v>226</v>
      </c>
      <c r="K137" s="213">
        <v>0</v>
      </c>
      <c r="L137" s="213">
        <v>0</v>
      </c>
      <c r="M137" s="219">
        <f t="shared" si="48"/>
        <v>-140</v>
      </c>
      <c r="N137" s="219">
        <f t="shared" si="51"/>
        <v>-157</v>
      </c>
      <c r="O137" s="220"/>
      <c r="P137" s="221">
        <v>20501</v>
      </c>
      <c r="Q137" s="222" t="s">
        <v>68</v>
      </c>
    </row>
    <row r="138" spans="1:17">
      <c r="A138" s="218" t="s">
        <v>69</v>
      </c>
      <c r="B138" s="219">
        <v>290</v>
      </c>
      <c r="C138" s="219">
        <f t="shared" si="61"/>
        <v>384</v>
      </c>
      <c r="D138" s="219">
        <v>151</v>
      </c>
      <c r="E138" s="219">
        <v>233</v>
      </c>
      <c r="F138" s="219">
        <v>0</v>
      </c>
      <c r="G138" s="219">
        <v>0</v>
      </c>
      <c r="H138" s="219">
        <v>318</v>
      </c>
      <c r="I138" s="219">
        <v>125</v>
      </c>
      <c r="J138" s="219">
        <v>193</v>
      </c>
      <c r="K138" s="219">
        <v>0</v>
      </c>
      <c r="L138" s="219">
        <v>0</v>
      </c>
      <c r="M138" s="219">
        <f t="shared" si="48"/>
        <v>-66</v>
      </c>
      <c r="N138" s="219">
        <f t="shared" si="51"/>
        <v>28</v>
      </c>
      <c r="O138" s="220"/>
      <c r="P138" s="221">
        <v>2050101</v>
      </c>
      <c r="Q138" s="223" t="s">
        <v>70</v>
      </c>
    </row>
    <row r="139" spans="1:17">
      <c r="A139" s="218" t="s">
        <v>147</v>
      </c>
      <c r="B139" s="219">
        <v>1046</v>
      </c>
      <c r="C139" s="219">
        <f t="shared" si="61"/>
        <v>935</v>
      </c>
      <c r="D139" s="219">
        <v>801</v>
      </c>
      <c r="E139" s="219">
        <v>34</v>
      </c>
      <c r="F139" s="219">
        <v>0</v>
      </c>
      <c r="G139" s="219">
        <v>100</v>
      </c>
      <c r="H139" s="219">
        <v>861</v>
      </c>
      <c r="I139" s="219">
        <v>828</v>
      </c>
      <c r="J139" s="219">
        <v>33</v>
      </c>
      <c r="K139" s="219">
        <v>0</v>
      </c>
      <c r="L139" s="219">
        <v>0</v>
      </c>
      <c r="M139" s="219">
        <f t="shared" si="48"/>
        <v>-74</v>
      </c>
      <c r="N139" s="219">
        <f t="shared" si="51"/>
        <v>-185</v>
      </c>
      <c r="O139" s="220"/>
      <c r="P139" s="221">
        <v>2050199</v>
      </c>
      <c r="Q139" s="223" t="s">
        <v>70</v>
      </c>
    </row>
    <row r="140" spans="1:17">
      <c r="A140" s="218" t="s">
        <v>148</v>
      </c>
      <c r="B140" s="213">
        <v>77824</v>
      </c>
      <c r="C140" s="213">
        <f t="shared" ref="B140:L140" si="64">SUM(C141:C145)</f>
        <v>77045</v>
      </c>
      <c r="D140" s="213">
        <f t="shared" si="64"/>
        <v>59469</v>
      </c>
      <c r="E140" s="213">
        <f t="shared" si="64"/>
        <v>8257</v>
      </c>
      <c r="F140" s="213">
        <f t="shared" si="64"/>
        <v>0</v>
      </c>
      <c r="G140" s="213">
        <f t="shared" si="64"/>
        <v>9319</v>
      </c>
      <c r="H140" s="213">
        <v>82836</v>
      </c>
      <c r="I140" s="213">
        <v>63205</v>
      </c>
      <c r="J140" s="213">
        <v>8492</v>
      </c>
      <c r="K140" s="213">
        <v>0</v>
      </c>
      <c r="L140" s="213">
        <v>11139</v>
      </c>
      <c r="M140" s="219">
        <f t="shared" si="48"/>
        <v>5791</v>
      </c>
      <c r="N140" s="219">
        <f t="shared" si="51"/>
        <v>5012</v>
      </c>
      <c r="O140" s="220"/>
      <c r="P140" s="221">
        <v>20502</v>
      </c>
      <c r="Q140" s="222" t="s">
        <v>68</v>
      </c>
    </row>
    <row r="141" spans="1:17">
      <c r="A141" s="218" t="s">
        <v>149</v>
      </c>
      <c r="B141" s="219">
        <v>8267</v>
      </c>
      <c r="C141" s="219">
        <f t="shared" ref="C141:C145" si="65">SUM(D141:G141)</f>
        <v>7676</v>
      </c>
      <c r="D141" s="219">
        <v>5310</v>
      </c>
      <c r="E141" s="219">
        <v>1942</v>
      </c>
      <c r="F141" s="219">
        <v>0</v>
      </c>
      <c r="G141" s="219">
        <v>424</v>
      </c>
      <c r="H141" s="219">
        <v>7914</v>
      </c>
      <c r="I141" s="219">
        <v>5581</v>
      </c>
      <c r="J141" s="219">
        <v>1959</v>
      </c>
      <c r="K141" s="219">
        <v>0</v>
      </c>
      <c r="L141" s="219">
        <v>374</v>
      </c>
      <c r="M141" s="219">
        <f t="shared" si="48"/>
        <v>238</v>
      </c>
      <c r="N141" s="219">
        <f t="shared" si="51"/>
        <v>-353</v>
      </c>
      <c r="O141" s="220"/>
      <c r="P141" s="221">
        <v>2050201</v>
      </c>
      <c r="Q141" s="223" t="s">
        <v>70</v>
      </c>
    </row>
    <row r="142" spans="1:17">
      <c r="A142" s="218" t="s">
        <v>150</v>
      </c>
      <c r="B142" s="219">
        <v>36858</v>
      </c>
      <c r="C142" s="219">
        <f t="shared" si="65"/>
        <v>33457</v>
      </c>
      <c r="D142" s="219">
        <v>29352</v>
      </c>
      <c r="E142" s="219">
        <v>3717</v>
      </c>
      <c r="F142" s="219">
        <v>0</v>
      </c>
      <c r="G142" s="219">
        <v>388</v>
      </c>
      <c r="H142" s="219">
        <v>35781</v>
      </c>
      <c r="I142" s="219">
        <v>31672</v>
      </c>
      <c r="J142" s="219">
        <v>3796</v>
      </c>
      <c r="K142" s="219">
        <v>0</v>
      </c>
      <c r="L142" s="219">
        <v>313</v>
      </c>
      <c r="M142" s="219">
        <f t="shared" si="48"/>
        <v>2324</v>
      </c>
      <c r="N142" s="219">
        <f t="shared" si="51"/>
        <v>-1077</v>
      </c>
      <c r="O142" s="220"/>
      <c r="P142" s="221">
        <v>2050202</v>
      </c>
      <c r="Q142" s="223" t="s">
        <v>70</v>
      </c>
    </row>
    <row r="143" spans="1:17">
      <c r="A143" s="218" t="s">
        <v>151</v>
      </c>
      <c r="B143" s="219">
        <v>22078</v>
      </c>
      <c r="C143" s="219">
        <f t="shared" si="65"/>
        <v>23833</v>
      </c>
      <c r="D143" s="219">
        <v>20147</v>
      </c>
      <c r="E143" s="219">
        <v>1486</v>
      </c>
      <c r="F143" s="219">
        <v>0</v>
      </c>
      <c r="G143" s="219">
        <v>2200</v>
      </c>
      <c r="H143" s="219">
        <v>22974</v>
      </c>
      <c r="I143" s="219">
        <v>21061</v>
      </c>
      <c r="J143" s="219">
        <v>1585</v>
      </c>
      <c r="K143" s="219">
        <v>0</v>
      </c>
      <c r="L143" s="219">
        <v>328</v>
      </c>
      <c r="M143" s="219">
        <f t="shared" si="48"/>
        <v>-859</v>
      </c>
      <c r="N143" s="219">
        <f t="shared" si="51"/>
        <v>896</v>
      </c>
      <c r="O143" s="220"/>
      <c r="P143" s="221">
        <v>2050203</v>
      </c>
      <c r="Q143" s="223" t="s">
        <v>70</v>
      </c>
    </row>
    <row r="144" spans="1:17">
      <c r="A144" s="218" t="s">
        <v>152</v>
      </c>
      <c r="B144" s="219">
        <v>5414</v>
      </c>
      <c r="C144" s="219">
        <f t="shared" si="65"/>
        <v>5382</v>
      </c>
      <c r="D144" s="219">
        <v>4660</v>
      </c>
      <c r="E144" s="219">
        <v>714</v>
      </c>
      <c r="F144" s="219">
        <v>0</v>
      </c>
      <c r="G144" s="219">
        <v>8</v>
      </c>
      <c r="H144" s="219">
        <v>5695</v>
      </c>
      <c r="I144" s="219">
        <v>4891</v>
      </c>
      <c r="J144" s="219">
        <v>736</v>
      </c>
      <c r="K144" s="219">
        <v>0</v>
      </c>
      <c r="L144" s="219">
        <v>68</v>
      </c>
      <c r="M144" s="219">
        <f t="shared" si="48"/>
        <v>313</v>
      </c>
      <c r="N144" s="219">
        <f t="shared" si="51"/>
        <v>281</v>
      </c>
      <c r="O144" s="220"/>
      <c r="P144" s="221">
        <v>2050204</v>
      </c>
      <c r="Q144" s="223" t="s">
        <v>70</v>
      </c>
    </row>
    <row r="145" spans="1:17">
      <c r="A145" s="218" t="s">
        <v>153</v>
      </c>
      <c r="B145" s="219">
        <v>5207</v>
      </c>
      <c r="C145" s="219">
        <f t="shared" si="65"/>
        <v>6697</v>
      </c>
      <c r="D145" s="219"/>
      <c r="E145" s="219">
        <v>398</v>
      </c>
      <c r="F145" s="219">
        <v>0</v>
      </c>
      <c r="G145" s="219">
        <v>6299</v>
      </c>
      <c r="H145" s="219">
        <v>10472</v>
      </c>
      <c r="I145" s="219">
        <v>0</v>
      </c>
      <c r="J145" s="219">
        <v>416</v>
      </c>
      <c r="K145" s="219">
        <v>0</v>
      </c>
      <c r="L145" s="219">
        <v>10056</v>
      </c>
      <c r="M145" s="219">
        <f t="shared" si="48"/>
        <v>3775</v>
      </c>
      <c r="N145" s="219">
        <f t="shared" si="51"/>
        <v>5265</v>
      </c>
      <c r="O145" s="220"/>
      <c r="P145" s="221">
        <v>2050299</v>
      </c>
      <c r="Q145" s="223" t="s">
        <v>70</v>
      </c>
    </row>
    <row r="146" spans="1:17">
      <c r="A146" s="218" t="s">
        <v>154</v>
      </c>
      <c r="B146" s="213">
        <v>696</v>
      </c>
      <c r="C146" s="213">
        <f t="shared" ref="B146:L146" si="66">SUM(C147)</f>
        <v>1979</v>
      </c>
      <c r="D146" s="213">
        <f t="shared" si="66"/>
        <v>1655</v>
      </c>
      <c r="E146" s="213">
        <f t="shared" si="66"/>
        <v>324</v>
      </c>
      <c r="F146" s="213">
        <f t="shared" si="66"/>
        <v>0</v>
      </c>
      <c r="G146" s="213">
        <f t="shared" si="66"/>
        <v>0</v>
      </c>
      <c r="H146" s="213">
        <v>1853</v>
      </c>
      <c r="I146" s="213">
        <v>1498</v>
      </c>
      <c r="J146" s="213">
        <v>355</v>
      </c>
      <c r="K146" s="213">
        <v>0</v>
      </c>
      <c r="L146" s="213">
        <v>0</v>
      </c>
      <c r="M146" s="219">
        <f t="shared" si="48"/>
        <v>-126</v>
      </c>
      <c r="N146" s="219">
        <f t="shared" si="51"/>
        <v>1157</v>
      </c>
      <c r="O146" s="220"/>
      <c r="P146" s="221">
        <v>20503</v>
      </c>
      <c r="Q146" s="222" t="s">
        <v>68</v>
      </c>
    </row>
    <row r="147" spans="1:17">
      <c r="A147" s="218" t="s">
        <v>155</v>
      </c>
      <c r="B147" s="219">
        <v>696</v>
      </c>
      <c r="C147" s="219">
        <f t="shared" ref="C147:C152" si="67">SUM(D147:G147)</f>
        <v>1979</v>
      </c>
      <c r="D147" s="219">
        <v>1655</v>
      </c>
      <c r="E147" s="219">
        <v>324</v>
      </c>
      <c r="F147" s="219">
        <v>0</v>
      </c>
      <c r="G147" s="219"/>
      <c r="H147" s="219">
        <v>1853</v>
      </c>
      <c r="I147" s="219">
        <v>1498</v>
      </c>
      <c r="J147" s="219">
        <v>355</v>
      </c>
      <c r="K147" s="219">
        <v>0</v>
      </c>
      <c r="L147" s="219">
        <v>0</v>
      </c>
      <c r="M147" s="219">
        <f t="shared" si="48"/>
        <v>-126</v>
      </c>
      <c r="N147" s="219">
        <f t="shared" si="51"/>
        <v>1157</v>
      </c>
      <c r="O147" s="220"/>
      <c r="P147" s="221">
        <v>2050302</v>
      </c>
      <c r="Q147" s="223" t="s">
        <v>70</v>
      </c>
    </row>
    <row r="148" spans="1:17">
      <c r="A148" s="218" t="s">
        <v>156</v>
      </c>
      <c r="B148" s="213">
        <v>339</v>
      </c>
      <c r="C148" s="213">
        <f t="shared" ref="B148:L148" si="68">SUM(C149)</f>
        <v>336</v>
      </c>
      <c r="D148" s="213">
        <f t="shared" si="68"/>
        <v>311</v>
      </c>
      <c r="E148" s="213">
        <f t="shared" si="68"/>
        <v>25</v>
      </c>
      <c r="F148" s="213">
        <f t="shared" si="68"/>
        <v>0</v>
      </c>
      <c r="G148" s="213">
        <f t="shared" si="68"/>
        <v>0</v>
      </c>
      <c r="H148" s="213">
        <v>341</v>
      </c>
      <c r="I148" s="213">
        <v>316</v>
      </c>
      <c r="J148" s="213">
        <v>25</v>
      </c>
      <c r="K148" s="213">
        <v>0</v>
      </c>
      <c r="L148" s="213">
        <v>0</v>
      </c>
      <c r="M148" s="219">
        <f t="shared" si="48"/>
        <v>5</v>
      </c>
      <c r="N148" s="219">
        <f t="shared" si="51"/>
        <v>2</v>
      </c>
      <c r="O148" s="220"/>
      <c r="P148" s="221">
        <v>20504</v>
      </c>
      <c r="Q148" s="222" t="s">
        <v>68</v>
      </c>
    </row>
    <row r="149" spans="1:17">
      <c r="A149" s="218" t="s">
        <v>157</v>
      </c>
      <c r="B149" s="219">
        <v>339</v>
      </c>
      <c r="C149" s="219">
        <f t="shared" si="67"/>
        <v>336</v>
      </c>
      <c r="D149" s="219">
        <v>311</v>
      </c>
      <c r="E149" s="219">
        <v>25</v>
      </c>
      <c r="F149" s="219">
        <v>0</v>
      </c>
      <c r="G149" s="219">
        <v>0</v>
      </c>
      <c r="H149" s="219">
        <v>341</v>
      </c>
      <c r="I149" s="219">
        <v>316</v>
      </c>
      <c r="J149" s="219">
        <v>25</v>
      </c>
      <c r="K149" s="219">
        <v>0</v>
      </c>
      <c r="L149" s="219">
        <v>0</v>
      </c>
      <c r="M149" s="219">
        <f t="shared" si="48"/>
        <v>5</v>
      </c>
      <c r="N149" s="219">
        <f t="shared" si="51"/>
        <v>2</v>
      </c>
      <c r="O149" s="220"/>
      <c r="P149" s="221">
        <v>2050499</v>
      </c>
      <c r="Q149" s="223" t="s">
        <v>70</v>
      </c>
    </row>
    <row r="150" spans="1:17">
      <c r="A150" s="218" t="s">
        <v>158</v>
      </c>
      <c r="B150" s="213">
        <v>986</v>
      </c>
      <c r="C150" s="213">
        <f t="shared" ref="B150:L150" si="69">SUM(C151:C152)</f>
        <v>967</v>
      </c>
      <c r="D150" s="213">
        <f t="shared" si="69"/>
        <v>819</v>
      </c>
      <c r="E150" s="213">
        <f t="shared" si="69"/>
        <v>124</v>
      </c>
      <c r="F150" s="213">
        <f t="shared" si="69"/>
        <v>0</v>
      </c>
      <c r="G150" s="213">
        <f t="shared" si="69"/>
        <v>24</v>
      </c>
      <c r="H150" s="213">
        <v>1006</v>
      </c>
      <c r="I150" s="213">
        <v>881</v>
      </c>
      <c r="J150" s="213">
        <v>125</v>
      </c>
      <c r="K150" s="213">
        <v>0</v>
      </c>
      <c r="L150" s="213">
        <v>0</v>
      </c>
      <c r="M150" s="219">
        <f t="shared" si="48"/>
        <v>39</v>
      </c>
      <c r="N150" s="219">
        <f t="shared" si="51"/>
        <v>20</v>
      </c>
      <c r="O150" s="220"/>
      <c r="P150" s="221">
        <v>20507</v>
      </c>
      <c r="Q150" s="222" t="s">
        <v>68</v>
      </c>
    </row>
    <row r="151" spans="1:17">
      <c r="A151" s="218" t="s">
        <v>159</v>
      </c>
      <c r="B151" s="219">
        <v>986</v>
      </c>
      <c r="C151" s="219">
        <f t="shared" si="67"/>
        <v>967</v>
      </c>
      <c r="D151" s="219">
        <v>819</v>
      </c>
      <c r="E151" s="219">
        <v>124</v>
      </c>
      <c r="F151" s="219">
        <v>0</v>
      </c>
      <c r="G151" s="219">
        <v>24</v>
      </c>
      <c r="H151" s="219">
        <v>1003</v>
      </c>
      <c r="I151" s="219">
        <v>881</v>
      </c>
      <c r="J151" s="219">
        <v>122</v>
      </c>
      <c r="K151" s="219">
        <v>0</v>
      </c>
      <c r="L151" s="219">
        <v>0</v>
      </c>
      <c r="M151" s="219">
        <f t="shared" si="48"/>
        <v>36</v>
      </c>
      <c r="N151" s="219">
        <f t="shared" si="51"/>
        <v>17</v>
      </c>
      <c r="O151" s="220"/>
      <c r="P151" s="221">
        <v>2050701</v>
      </c>
      <c r="Q151" s="223" t="s">
        <v>70</v>
      </c>
    </row>
    <row r="152" spans="1:17">
      <c r="A152" s="218" t="s">
        <v>160</v>
      </c>
      <c r="B152" s="219"/>
      <c r="C152" s="219">
        <f t="shared" si="67"/>
        <v>0</v>
      </c>
      <c r="D152" s="219"/>
      <c r="E152" s="219"/>
      <c r="F152" s="219"/>
      <c r="G152" s="219"/>
      <c r="H152" s="219">
        <v>3</v>
      </c>
      <c r="I152" s="219">
        <v>0</v>
      </c>
      <c r="J152" s="219">
        <v>3</v>
      </c>
      <c r="K152" s="219">
        <v>0</v>
      </c>
      <c r="L152" s="219">
        <v>0</v>
      </c>
      <c r="M152" s="219">
        <f t="shared" si="48"/>
        <v>3</v>
      </c>
      <c r="N152" s="219">
        <f t="shared" si="51"/>
        <v>3</v>
      </c>
      <c r="O152" s="220"/>
      <c r="P152" s="221">
        <v>2050799</v>
      </c>
      <c r="Q152" s="223" t="s">
        <v>70</v>
      </c>
    </row>
    <row r="153" spans="1:17">
      <c r="A153" s="218" t="s">
        <v>161</v>
      </c>
      <c r="B153" s="213">
        <v>1406</v>
      </c>
      <c r="C153" s="213">
        <f t="shared" ref="B153:L153" si="70">SUM(C154:C155)</f>
        <v>1099</v>
      </c>
      <c r="D153" s="213">
        <f t="shared" si="70"/>
        <v>910</v>
      </c>
      <c r="E153" s="213">
        <f t="shared" si="70"/>
        <v>65</v>
      </c>
      <c r="F153" s="213">
        <f t="shared" si="70"/>
        <v>0</v>
      </c>
      <c r="G153" s="213">
        <f t="shared" si="70"/>
        <v>124</v>
      </c>
      <c r="H153" s="213">
        <v>1103</v>
      </c>
      <c r="I153" s="213">
        <v>919</v>
      </c>
      <c r="J153" s="213">
        <v>65</v>
      </c>
      <c r="K153" s="213">
        <v>0</v>
      </c>
      <c r="L153" s="213">
        <v>119</v>
      </c>
      <c r="M153" s="219">
        <f t="shared" si="48"/>
        <v>4</v>
      </c>
      <c r="N153" s="219">
        <f t="shared" si="51"/>
        <v>-303</v>
      </c>
      <c r="O153" s="220"/>
      <c r="P153" s="221">
        <v>20508</v>
      </c>
      <c r="Q153" s="222" t="s">
        <v>68</v>
      </c>
    </row>
    <row r="154" spans="1:17">
      <c r="A154" s="218" t="s">
        <v>162</v>
      </c>
      <c r="B154" s="219">
        <v>1154</v>
      </c>
      <c r="C154" s="219">
        <f t="shared" ref="C154:C159" si="71">SUM(D154:G154)</f>
        <v>806</v>
      </c>
      <c r="D154" s="219">
        <v>763</v>
      </c>
      <c r="E154" s="219">
        <v>43</v>
      </c>
      <c r="F154" s="219">
        <v>0</v>
      </c>
      <c r="G154" s="219">
        <v>0</v>
      </c>
      <c r="H154" s="219">
        <v>823</v>
      </c>
      <c r="I154" s="219">
        <v>780</v>
      </c>
      <c r="J154" s="219">
        <v>43</v>
      </c>
      <c r="K154" s="219">
        <v>0</v>
      </c>
      <c r="L154" s="219">
        <v>0</v>
      </c>
      <c r="M154" s="219">
        <f t="shared" si="48"/>
        <v>17</v>
      </c>
      <c r="N154" s="219">
        <f t="shared" si="51"/>
        <v>-331</v>
      </c>
      <c r="O154" s="220"/>
      <c r="P154" s="221">
        <v>2050801</v>
      </c>
      <c r="Q154" s="223" t="s">
        <v>70</v>
      </c>
    </row>
    <row r="155" spans="1:17">
      <c r="A155" s="218" t="s">
        <v>163</v>
      </c>
      <c r="B155" s="219">
        <v>252</v>
      </c>
      <c r="C155" s="219">
        <f t="shared" si="71"/>
        <v>293</v>
      </c>
      <c r="D155" s="219">
        <v>147</v>
      </c>
      <c r="E155" s="219">
        <v>22</v>
      </c>
      <c r="F155" s="219">
        <v>0</v>
      </c>
      <c r="G155" s="219">
        <v>124</v>
      </c>
      <c r="H155" s="219">
        <v>280</v>
      </c>
      <c r="I155" s="219">
        <v>139</v>
      </c>
      <c r="J155" s="219">
        <v>22</v>
      </c>
      <c r="K155" s="219">
        <v>0</v>
      </c>
      <c r="L155" s="219">
        <v>119</v>
      </c>
      <c r="M155" s="219">
        <f t="shared" si="48"/>
        <v>-13</v>
      </c>
      <c r="N155" s="219">
        <f t="shared" si="51"/>
        <v>28</v>
      </c>
      <c r="O155" s="220"/>
      <c r="P155" s="221">
        <v>2050802</v>
      </c>
      <c r="Q155" s="223" t="s">
        <v>70</v>
      </c>
    </row>
    <row r="156" spans="1:17">
      <c r="A156" s="218" t="s">
        <v>164</v>
      </c>
      <c r="B156" s="213">
        <v>2400</v>
      </c>
      <c r="C156" s="213">
        <f t="shared" ref="B156:L156" si="72">SUM(C157:C159)</f>
        <v>2346</v>
      </c>
      <c r="D156" s="213">
        <f t="shared" si="72"/>
        <v>0</v>
      </c>
      <c r="E156" s="213">
        <f t="shared" si="72"/>
        <v>486</v>
      </c>
      <c r="F156" s="213">
        <f t="shared" si="72"/>
        <v>0</v>
      </c>
      <c r="G156" s="213">
        <f t="shared" si="72"/>
        <v>1860</v>
      </c>
      <c r="H156" s="213">
        <v>2346</v>
      </c>
      <c r="I156" s="213">
        <v>0</v>
      </c>
      <c r="J156" s="213">
        <v>466</v>
      </c>
      <c r="K156" s="213">
        <v>0</v>
      </c>
      <c r="L156" s="213">
        <v>1880</v>
      </c>
      <c r="M156" s="219">
        <f t="shared" si="48"/>
        <v>0</v>
      </c>
      <c r="N156" s="219">
        <f t="shared" si="51"/>
        <v>-54</v>
      </c>
      <c r="O156" s="220"/>
      <c r="P156" s="221">
        <v>20509</v>
      </c>
      <c r="Q156" s="222" t="s">
        <v>68</v>
      </c>
    </row>
    <row r="157" spans="1:17">
      <c r="A157" s="218" t="s">
        <v>165</v>
      </c>
      <c r="B157" s="219">
        <v>0</v>
      </c>
      <c r="C157" s="219">
        <f t="shared" si="71"/>
        <v>0</v>
      </c>
      <c r="D157" s="219"/>
      <c r="E157" s="219"/>
      <c r="F157" s="219"/>
      <c r="G157" s="219"/>
      <c r="H157" s="219">
        <v>900</v>
      </c>
      <c r="I157" s="219">
        <v>0</v>
      </c>
      <c r="J157" s="219">
        <v>0</v>
      </c>
      <c r="K157" s="219">
        <v>0</v>
      </c>
      <c r="L157" s="219">
        <v>900</v>
      </c>
      <c r="M157" s="219">
        <f t="shared" si="48"/>
        <v>900</v>
      </c>
      <c r="N157" s="219">
        <f t="shared" si="51"/>
        <v>900</v>
      </c>
      <c r="O157" s="220"/>
      <c r="P157" s="224">
        <v>2050904</v>
      </c>
      <c r="Q157" s="223" t="s">
        <v>70</v>
      </c>
    </row>
    <row r="158" spans="1:17">
      <c r="A158" s="218" t="s">
        <v>166</v>
      </c>
      <c r="B158" s="219">
        <v>0</v>
      </c>
      <c r="C158" s="219">
        <f t="shared" si="71"/>
        <v>486</v>
      </c>
      <c r="D158" s="219"/>
      <c r="E158" s="219">
        <v>486</v>
      </c>
      <c r="F158" s="219"/>
      <c r="G158" s="219"/>
      <c r="H158" s="219">
        <v>466</v>
      </c>
      <c r="I158" s="219">
        <v>0</v>
      </c>
      <c r="J158" s="219">
        <v>466</v>
      </c>
      <c r="K158" s="219">
        <v>0</v>
      </c>
      <c r="L158" s="219">
        <v>0</v>
      </c>
      <c r="M158" s="219">
        <f t="shared" si="48"/>
        <v>-20</v>
      </c>
      <c r="N158" s="219">
        <f t="shared" si="51"/>
        <v>466</v>
      </c>
      <c r="O158" s="220"/>
      <c r="P158" s="224">
        <v>2050905</v>
      </c>
      <c r="Q158" s="223" t="s">
        <v>70</v>
      </c>
    </row>
    <row r="159" spans="1:17">
      <c r="A159" s="218" t="s">
        <v>167</v>
      </c>
      <c r="B159" s="219">
        <v>2400</v>
      </c>
      <c r="C159" s="219">
        <f t="shared" si="71"/>
        <v>1860</v>
      </c>
      <c r="D159" s="219">
        <v>0</v>
      </c>
      <c r="E159" s="219">
        <v>0</v>
      </c>
      <c r="F159" s="219">
        <v>0</v>
      </c>
      <c r="G159" s="219">
        <v>1860</v>
      </c>
      <c r="H159" s="219">
        <v>980</v>
      </c>
      <c r="I159" s="219">
        <v>0</v>
      </c>
      <c r="J159" s="219">
        <v>0</v>
      </c>
      <c r="K159" s="219">
        <v>0</v>
      </c>
      <c r="L159" s="219">
        <v>980</v>
      </c>
      <c r="M159" s="219">
        <f t="shared" si="48"/>
        <v>-880</v>
      </c>
      <c r="N159" s="219">
        <f t="shared" si="51"/>
        <v>-1420</v>
      </c>
      <c r="O159" s="220"/>
      <c r="P159" s="221">
        <v>2050999</v>
      </c>
      <c r="Q159" s="223" t="s">
        <v>70</v>
      </c>
    </row>
    <row r="160" spans="1:17">
      <c r="A160" s="218" t="s">
        <v>168</v>
      </c>
      <c r="B160" s="213">
        <v>80</v>
      </c>
      <c r="C160" s="213">
        <f t="shared" ref="B160:L160" si="73">SUM(C161)</f>
        <v>0</v>
      </c>
      <c r="D160" s="213">
        <f t="shared" si="73"/>
        <v>0</v>
      </c>
      <c r="E160" s="213">
        <f t="shared" si="73"/>
        <v>0</v>
      </c>
      <c r="F160" s="213">
        <f t="shared" si="73"/>
        <v>0</v>
      </c>
      <c r="G160" s="213">
        <f t="shared" si="73"/>
        <v>0</v>
      </c>
      <c r="H160" s="213">
        <v>128</v>
      </c>
      <c r="I160" s="213">
        <v>0</v>
      </c>
      <c r="J160" s="213">
        <v>0</v>
      </c>
      <c r="K160" s="213">
        <v>0</v>
      </c>
      <c r="L160" s="213">
        <v>128</v>
      </c>
      <c r="M160" s="219">
        <f t="shared" si="48"/>
        <v>128</v>
      </c>
      <c r="N160" s="219">
        <f t="shared" si="51"/>
        <v>48</v>
      </c>
      <c r="O160" s="220"/>
      <c r="P160" s="221">
        <v>20599</v>
      </c>
      <c r="Q160" s="222" t="s">
        <v>68</v>
      </c>
    </row>
    <row r="161" spans="1:17">
      <c r="A161" s="218" t="s">
        <v>169</v>
      </c>
      <c r="B161" s="219">
        <v>80</v>
      </c>
      <c r="C161" s="219">
        <f t="shared" ref="C161:C165" si="74">SUM(D161:G161)</f>
        <v>0</v>
      </c>
      <c r="D161" s="219">
        <v>0</v>
      </c>
      <c r="E161" s="219">
        <v>0</v>
      </c>
      <c r="F161" s="219">
        <v>0</v>
      </c>
      <c r="G161" s="219"/>
      <c r="H161" s="219">
        <v>128</v>
      </c>
      <c r="I161" s="219">
        <v>0</v>
      </c>
      <c r="J161" s="219">
        <v>0</v>
      </c>
      <c r="K161" s="219">
        <v>0</v>
      </c>
      <c r="L161" s="219">
        <v>128</v>
      </c>
      <c r="M161" s="219">
        <f t="shared" si="48"/>
        <v>128</v>
      </c>
      <c r="N161" s="219">
        <f t="shared" si="51"/>
        <v>48</v>
      </c>
      <c r="O161" s="220"/>
      <c r="P161" s="221">
        <v>2059999</v>
      </c>
      <c r="Q161" s="223" t="s">
        <v>70</v>
      </c>
    </row>
    <row r="162" spans="1:17">
      <c r="A162" s="218" t="s">
        <v>170</v>
      </c>
      <c r="B162" s="213">
        <v>2849</v>
      </c>
      <c r="C162" s="213">
        <f t="shared" ref="B162:L162" si="75">SUM(C163,C166,C168,C171)</f>
        <v>2979</v>
      </c>
      <c r="D162" s="213">
        <f t="shared" si="75"/>
        <v>738</v>
      </c>
      <c r="E162" s="213">
        <f t="shared" si="75"/>
        <v>121</v>
      </c>
      <c r="F162" s="213">
        <f t="shared" si="75"/>
        <v>0</v>
      </c>
      <c r="G162" s="213">
        <f t="shared" si="75"/>
        <v>2120</v>
      </c>
      <c r="H162" s="213">
        <v>2979</v>
      </c>
      <c r="I162" s="213">
        <v>688</v>
      </c>
      <c r="J162" s="213">
        <v>120</v>
      </c>
      <c r="K162" s="213">
        <v>0</v>
      </c>
      <c r="L162" s="213">
        <v>2171</v>
      </c>
      <c r="M162" s="219">
        <f t="shared" si="48"/>
        <v>0</v>
      </c>
      <c r="N162" s="219">
        <f t="shared" si="51"/>
        <v>130</v>
      </c>
      <c r="O162" s="220"/>
      <c r="P162" s="221">
        <v>206</v>
      </c>
      <c r="Q162" s="222" t="s">
        <v>66</v>
      </c>
    </row>
    <row r="163" spans="1:17">
      <c r="A163" s="218" t="s">
        <v>171</v>
      </c>
      <c r="B163" s="213">
        <v>318</v>
      </c>
      <c r="C163" s="213">
        <f t="shared" ref="B163:L163" si="76">SUM(C164:C165)</f>
        <v>298</v>
      </c>
      <c r="D163" s="213">
        <f t="shared" si="76"/>
        <v>247</v>
      </c>
      <c r="E163" s="213">
        <f t="shared" si="76"/>
        <v>43</v>
      </c>
      <c r="F163" s="213">
        <f t="shared" si="76"/>
        <v>0</v>
      </c>
      <c r="G163" s="213">
        <f t="shared" si="76"/>
        <v>8</v>
      </c>
      <c r="H163" s="213">
        <v>357</v>
      </c>
      <c r="I163" s="213">
        <v>251</v>
      </c>
      <c r="J163" s="213">
        <v>40</v>
      </c>
      <c r="K163" s="213">
        <v>0</v>
      </c>
      <c r="L163" s="213">
        <v>66</v>
      </c>
      <c r="M163" s="219">
        <f t="shared" si="48"/>
        <v>59</v>
      </c>
      <c r="N163" s="219">
        <f t="shared" si="51"/>
        <v>39</v>
      </c>
      <c r="O163" s="220"/>
      <c r="P163" s="221">
        <v>20601</v>
      </c>
      <c r="Q163" s="222" t="s">
        <v>68</v>
      </c>
    </row>
    <row r="164" spans="1:17">
      <c r="A164" s="218" t="s">
        <v>69</v>
      </c>
      <c r="B164" s="219">
        <v>182</v>
      </c>
      <c r="C164" s="219">
        <f t="shared" si="74"/>
        <v>149</v>
      </c>
      <c r="D164" s="219">
        <v>103</v>
      </c>
      <c r="E164" s="219">
        <v>38</v>
      </c>
      <c r="F164" s="219">
        <v>0</v>
      </c>
      <c r="G164" s="219">
        <v>8</v>
      </c>
      <c r="H164" s="219">
        <v>204</v>
      </c>
      <c r="I164" s="219">
        <v>103</v>
      </c>
      <c r="J164" s="219">
        <v>35</v>
      </c>
      <c r="K164" s="219">
        <v>0</v>
      </c>
      <c r="L164" s="219">
        <v>66</v>
      </c>
      <c r="M164" s="219">
        <f t="shared" si="48"/>
        <v>55</v>
      </c>
      <c r="N164" s="219">
        <f t="shared" si="51"/>
        <v>22</v>
      </c>
      <c r="O164" s="220"/>
      <c r="P164" s="221">
        <v>2060101</v>
      </c>
      <c r="Q164" s="223" t="s">
        <v>70</v>
      </c>
    </row>
    <row r="165" spans="1:17">
      <c r="A165" s="218" t="s">
        <v>172</v>
      </c>
      <c r="B165" s="219">
        <v>136</v>
      </c>
      <c r="C165" s="219">
        <f t="shared" si="74"/>
        <v>149</v>
      </c>
      <c r="D165" s="219">
        <v>144</v>
      </c>
      <c r="E165" s="219">
        <v>5</v>
      </c>
      <c r="F165" s="219">
        <v>0</v>
      </c>
      <c r="G165" s="219">
        <v>0</v>
      </c>
      <c r="H165" s="219">
        <v>153</v>
      </c>
      <c r="I165" s="219">
        <v>148</v>
      </c>
      <c r="J165" s="219">
        <v>5</v>
      </c>
      <c r="K165" s="219">
        <v>0</v>
      </c>
      <c r="L165" s="219">
        <v>0</v>
      </c>
      <c r="M165" s="219">
        <f t="shared" si="48"/>
        <v>4</v>
      </c>
      <c r="N165" s="219">
        <f t="shared" si="51"/>
        <v>17</v>
      </c>
      <c r="O165" s="220"/>
      <c r="P165" s="221">
        <v>2060199</v>
      </c>
      <c r="Q165" s="223" t="s">
        <v>70</v>
      </c>
    </row>
    <row r="166" spans="1:17">
      <c r="A166" s="218" t="s">
        <v>173</v>
      </c>
      <c r="B166" s="213">
        <v>1710</v>
      </c>
      <c r="C166" s="213">
        <f t="shared" ref="B166:L166" si="77">SUM(C167)</f>
        <v>1860</v>
      </c>
      <c r="D166" s="213">
        <f t="shared" si="77"/>
        <v>0</v>
      </c>
      <c r="E166" s="213">
        <f t="shared" si="77"/>
        <v>0</v>
      </c>
      <c r="F166" s="213">
        <f t="shared" si="77"/>
        <v>0</v>
      </c>
      <c r="G166" s="213">
        <f t="shared" si="77"/>
        <v>1860</v>
      </c>
      <c r="H166" s="213">
        <v>1853</v>
      </c>
      <c r="I166" s="213">
        <v>0</v>
      </c>
      <c r="J166" s="213">
        <v>0</v>
      </c>
      <c r="K166" s="213">
        <v>0</v>
      </c>
      <c r="L166" s="213">
        <v>1853</v>
      </c>
      <c r="M166" s="219">
        <f t="shared" si="48"/>
        <v>-7</v>
      </c>
      <c r="N166" s="219">
        <f t="shared" si="51"/>
        <v>143</v>
      </c>
      <c r="O166" s="220"/>
      <c r="P166" s="221">
        <v>20604</v>
      </c>
      <c r="Q166" s="222" t="s">
        <v>68</v>
      </c>
    </row>
    <row r="167" spans="1:17">
      <c r="A167" s="218" t="s">
        <v>174</v>
      </c>
      <c r="B167" s="219">
        <v>1710</v>
      </c>
      <c r="C167" s="219">
        <f t="shared" ref="C167:C170" si="78">SUM(D167:G167)</f>
        <v>1860</v>
      </c>
      <c r="D167" s="219">
        <v>0</v>
      </c>
      <c r="E167" s="219">
        <v>0</v>
      </c>
      <c r="F167" s="219">
        <v>0</v>
      </c>
      <c r="G167" s="219">
        <v>1860</v>
      </c>
      <c r="H167" s="219">
        <v>1853</v>
      </c>
      <c r="I167" s="219">
        <v>0</v>
      </c>
      <c r="J167" s="219">
        <v>0</v>
      </c>
      <c r="K167" s="219">
        <v>0</v>
      </c>
      <c r="L167" s="219">
        <v>1853</v>
      </c>
      <c r="M167" s="219">
        <f t="shared" si="48"/>
        <v>-7</v>
      </c>
      <c r="N167" s="219">
        <f t="shared" si="51"/>
        <v>143</v>
      </c>
      <c r="O167" s="220"/>
      <c r="P167" s="221">
        <v>2060499</v>
      </c>
      <c r="Q167" s="223" t="s">
        <v>70</v>
      </c>
    </row>
    <row r="168" spans="1:17">
      <c r="A168" s="218" t="s">
        <v>175</v>
      </c>
      <c r="B168" s="213">
        <v>305</v>
      </c>
      <c r="C168" s="213">
        <f t="shared" ref="B168:L168" si="79">SUM(C169:C170)</f>
        <v>312</v>
      </c>
      <c r="D168" s="213">
        <f t="shared" si="79"/>
        <v>143</v>
      </c>
      <c r="E168" s="213">
        <f t="shared" si="79"/>
        <v>21</v>
      </c>
      <c r="F168" s="213">
        <f t="shared" si="79"/>
        <v>0</v>
      </c>
      <c r="G168" s="213">
        <f t="shared" si="79"/>
        <v>148</v>
      </c>
      <c r="H168" s="213">
        <v>300</v>
      </c>
      <c r="I168" s="213">
        <v>128</v>
      </c>
      <c r="J168" s="213">
        <v>24</v>
      </c>
      <c r="K168" s="213">
        <v>0</v>
      </c>
      <c r="L168" s="213">
        <v>148</v>
      </c>
      <c r="M168" s="219">
        <f t="shared" si="48"/>
        <v>-12</v>
      </c>
      <c r="N168" s="219">
        <f t="shared" si="51"/>
        <v>-5</v>
      </c>
      <c r="O168" s="220"/>
      <c r="P168" s="221">
        <v>20607</v>
      </c>
      <c r="Q168" s="222" t="s">
        <v>68</v>
      </c>
    </row>
    <row r="169" spans="1:17">
      <c r="A169" s="218" t="s">
        <v>176</v>
      </c>
      <c r="B169" s="219">
        <v>157</v>
      </c>
      <c r="C169" s="219">
        <f t="shared" si="78"/>
        <v>164</v>
      </c>
      <c r="D169" s="219">
        <v>143</v>
      </c>
      <c r="E169" s="219">
        <v>21</v>
      </c>
      <c r="F169" s="219">
        <v>0</v>
      </c>
      <c r="G169" s="219">
        <v>0</v>
      </c>
      <c r="H169" s="219">
        <v>152</v>
      </c>
      <c r="I169" s="219">
        <v>128</v>
      </c>
      <c r="J169" s="219">
        <v>24</v>
      </c>
      <c r="K169" s="219">
        <v>0</v>
      </c>
      <c r="L169" s="219">
        <v>0</v>
      </c>
      <c r="M169" s="219">
        <f t="shared" si="48"/>
        <v>-12</v>
      </c>
      <c r="N169" s="219">
        <f t="shared" si="51"/>
        <v>-5</v>
      </c>
      <c r="O169" s="220"/>
      <c r="P169" s="221">
        <v>2060701</v>
      </c>
      <c r="Q169" s="223" t="s">
        <v>70</v>
      </c>
    </row>
    <row r="170" spans="1:17">
      <c r="A170" s="218" t="s">
        <v>177</v>
      </c>
      <c r="B170" s="219">
        <v>148</v>
      </c>
      <c r="C170" s="219">
        <f t="shared" si="78"/>
        <v>148</v>
      </c>
      <c r="D170" s="219">
        <v>0</v>
      </c>
      <c r="E170" s="219">
        <v>0</v>
      </c>
      <c r="F170" s="219">
        <v>0</v>
      </c>
      <c r="G170" s="219">
        <v>148</v>
      </c>
      <c r="H170" s="219">
        <v>148</v>
      </c>
      <c r="I170" s="219">
        <v>0</v>
      </c>
      <c r="J170" s="219">
        <v>0</v>
      </c>
      <c r="K170" s="219">
        <v>0</v>
      </c>
      <c r="L170" s="219">
        <v>148</v>
      </c>
      <c r="M170" s="219">
        <f t="shared" si="48"/>
        <v>0</v>
      </c>
      <c r="N170" s="219">
        <f t="shared" si="51"/>
        <v>0</v>
      </c>
      <c r="O170" s="220"/>
      <c r="P170" s="221">
        <v>2060702</v>
      </c>
      <c r="Q170" s="223" t="s">
        <v>70</v>
      </c>
    </row>
    <row r="171" spans="1:17">
      <c r="A171" s="218" t="s">
        <v>178</v>
      </c>
      <c r="B171" s="213">
        <v>516</v>
      </c>
      <c r="C171" s="213">
        <f t="shared" ref="B171:L171" si="80">SUM(C172)</f>
        <v>509</v>
      </c>
      <c r="D171" s="213">
        <f t="shared" si="80"/>
        <v>348</v>
      </c>
      <c r="E171" s="213">
        <f t="shared" si="80"/>
        <v>57</v>
      </c>
      <c r="F171" s="213">
        <f t="shared" si="80"/>
        <v>0</v>
      </c>
      <c r="G171" s="213">
        <f t="shared" si="80"/>
        <v>104</v>
      </c>
      <c r="H171" s="213">
        <v>469</v>
      </c>
      <c r="I171" s="213">
        <v>309</v>
      </c>
      <c r="J171" s="213">
        <v>56</v>
      </c>
      <c r="K171" s="213">
        <v>0</v>
      </c>
      <c r="L171" s="213">
        <v>104</v>
      </c>
      <c r="M171" s="219">
        <f t="shared" si="48"/>
        <v>-40</v>
      </c>
      <c r="N171" s="219">
        <f t="shared" si="51"/>
        <v>-47</v>
      </c>
      <c r="O171" s="220"/>
      <c r="P171" s="221">
        <v>20699</v>
      </c>
      <c r="Q171" s="222" t="s">
        <v>68</v>
      </c>
    </row>
    <row r="172" spans="1:17">
      <c r="A172" s="218" t="s">
        <v>179</v>
      </c>
      <c r="B172" s="219">
        <v>516</v>
      </c>
      <c r="C172" s="219">
        <f t="shared" ref="C172:C181" si="81">SUM(D172:G172)</f>
        <v>509</v>
      </c>
      <c r="D172" s="219">
        <v>348</v>
      </c>
      <c r="E172" s="219">
        <v>57</v>
      </c>
      <c r="F172" s="219">
        <v>0</v>
      </c>
      <c r="G172" s="219">
        <v>104</v>
      </c>
      <c r="H172" s="219">
        <v>469</v>
      </c>
      <c r="I172" s="219">
        <v>309</v>
      </c>
      <c r="J172" s="219">
        <v>56</v>
      </c>
      <c r="K172" s="219">
        <v>0</v>
      </c>
      <c r="L172" s="219">
        <v>104</v>
      </c>
      <c r="M172" s="219">
        <f t="shared" ref="M172:M235" si="82">H172-C172</f>
        <v>-40</v>
      </c>
      <c r="N172" s="219">
        <f t="shared" si="51"/>
        <v>-47</v>
      </c>
      <c r="O172" s="220"/>
      <c r="P172" s="221">
        <v>2069999</v>
      </c>
      <c r="Q172" s="223" t="s">
        <v>70</v>
      </c>
    </row>
    <row r="173" spans="1:17">
      <c r="A173" s="218" t="s">
        <v>180</v>
      </c>
      <c r="B173" s="213">
        <v>3337</v>
      </c>
      <c r="C173" s="213">
        <f t="shared" ref="B173:L173" si="83">SUM(C174,C182,C184,C186)</f>
        <v>3643</v>
      </c>
      <c r="D173" s="213">
        <f t="shared" si="83"/>
        <v>911</v>
      </c>
      <c r="E173" s="213">
        <f t="shared" si="83"/>
        <v>304</v>
      </c>
      <c r="F173" s="213">
        <f t="shared" si="83"/>
        <v>0</v>
      </c>
      <c r="G173" s="213">
        <f t="shared" si="83"/>
        <v>2428</v>
      </c>
      <c r="H173" s="213">
        <v>2981</v>
      </c>
      <c r="I173" s="213">
        <v>873</v>
      </c>
      <c r="J173" s="213">
        <v>315</v>
      </c>
      <c r="K173" s="213">
        <v>0</v>
      </c>
      <c r="L173" s="213">
        <v>1793</v>
      </c>
      <c r="M173" s="219">
        <f t="shared" si="82"/>
        <v>-662</v>
      </c>
      <c r="N173" s="219">
        <f t="shared" si="51"/>
        <v>-356</v>
      </c>
      <c r="O173" s="220"/>
      <c r="P173" s="221">
        <v>207</v>
      </c>
      <c r="Q173" s="222" t="s">
        <v>66</v>
      </c>
    </row>
    <row r="174" spans="1:17">
      <c r="A174" s="218" t="s">
        <v>181</v>
      </c>
      <c r="B174" s="213">
        <v>1692</v>
      </c>
      <c r="C174" s="213">
        <f t="shared" ref="B174:L174" si="84">SUM(C175:C181)</f>
        <v>1973</v>
      </c>
      <c r="D174" s="213">
        <f t="shared" si="84"/>
        <v>648</v>
      </c>
      <c r="E174" s="213">
        <f t="shared" si="84"/>
        <v>275</v>
      </c>
      <c r="F174" s="213">
        <f t="shared" si="84"/>
        <v>0</v>
      </c>
      <c r="G174" s="213">
        <f t="shared" si="84"/>
        <v>1050</v>
      </c>
      <c r="H174" s="213">
        <v>1333</v>
      </c>
      <c r="I174" s="213">
        <v>632</v>
      </c>
      <c r="J174" s="213">
        <v>286</v>
      </c>
      <c r="K174" s="213">
        <v>0</v>
      </c>
      <c r="L174" s="213">
        <v>415</v>
      </c>
      <c r="M174" s="219">
        <f t="shared" si="82"/>
        <v>-640</v>
      </c>
      <c r="N174" s="219">
        <f t="shared" ref="N174:N237" si="85">H174-B174</f>
        <v>-359</v>
      </c>
      <c r="O174" s="220"/>
      <c r="P174" s="221">
        <v>20701</v>
      </c>
      <c r="Q174" s="222" t="s">
        <v>68</v>
      </c>
    </row>
    <row r="175" spans="1:17">
      <c r="A175" s="225" t="s">
        <v>69</v>
      </c>
      <c r="B175" s="219">
        <v>211</v>
      </c>
      <c r="C175" s="219">
        <f t="shared" si="81"/>
        <v>162</v>
      </c>
      <c r="D175" s="219">
        <v>138</v>
      </c>
      <c r="E175" s="219">
        <v>24</v>
      </c>
      <c r="F175" s="219">
        <v>0</v>
      </c>
      <c r="G175" s="219">
        <v>0</v>
      </c>
      <c r="H175" s="219">
        <v>183</v>
      </c>
      <c r="I175" s="219">
        <v>148</v>
      </c>
      <c r="J175" s="219">
        <v>35</v>
      </c>
      <c r="K175" s="219">
        <v>0</v>
      </c>
      <c r="L175" s="219">
        <v>0</v>
      </c>
      <c r="M175" s="219">
        <f t="shared" si="82"/>
        <v>21</v>
      </c>
      <c r="N175" s="219">
        <f t="shared" si="85"/>
        <v>-28</v>
      </c>
      <c r="O175" s="220"/>
      <c r="P175" s="221">
        <v>2070101</v>
      </c>
      <c r="Q175" s="223" t="s">
        <v>70</v>
      </c>
    </row>
    <row r="176" spans="1:17">
      <c r="A176" s="225" t="s">
        <v>76</v>
      </c>
      <c r="B176" s="219">
        <v>159</v>
      </c>
      <c r="C176" s="219">
        <f t="shared" si="81"/>
        <v>340</v>
      </c>
      <c r="D176" s="219"/>
      <c r="E176" s="219">
        <v>0</v>
      </c>
      <c r="F176" s="219">
        <v>0</v>
      </c>
      <c r="G176" s="219">
        <v>340</v>
      </c>
      <c r="H176" s="219">
        <v>152</v>
      </c>
      <c r="I176" s="219">
        <v>0</v>
      </c>
      <c r="J176" s="219">
        <v>0</v>
      </c>
      <c r="K176" s="219">
        <v>0</v>
      </c>
      <c r="L176" s="219">
        <v>152</v>
      </c>
      <c r="M176" s="219">
        <f t="shared" si="82"/>
        <v>-188</v>
      </c>
      <c r="N176" s="219">
        <f t="shared" si="85"/>
        <v>-7</v>
      </c>
      <c r="O176" s="220"/>
      <c r="P176" s="221">
        <v>2070102</v>
      </c>
      <c r="Q176" s="223" t="s">
        <v>70</v>
      </c>
    </row>
    <row r="177" spans="1:17">
      <c r="A177" s="225" t="s">
        <v>182</v>
      </c>
      <c r="B177" s="219">
        <v>402</v>
      </c>
      <c r="C177" s="219">
        <f t="shared" si="81"/>
        <v>726</v>
      </c>
      <c r="D177" s="219">
        <v>130</v>
      </c>
      <c r="E177" s="219">
        <v>236</v>
      </c>
      <c r="F177" s="219">
        <v>0</v>
      </c>
      <c r="G177" s="219">
        <v>360</v>
      </c>
      <c r="H177" s="219">
        <v>433</v>
      </c>
      <c r="I177" s="219">
        <v>134</v>
      </c>
      <c r="J177" s="219">
        <v>236</v>
      </c>
      <c r="K177" s="219">
        <v>0</v>
      </c>
      <c r="L177" s="219">
        <v>63</v>
      </c>
      <c r="M177" s="219">
        <f t="shared" si="82"/>
        <v>-293</v>
      </c>
      <c r="N177" s="219">
        <f t="shared" si="85"/>
        <v>31</v>
      </c>
      <c r="O177" s="220"/>
      <c r="P177" s="221">
        <v>2070104</v>
      </c>
      <c r="Q177" s="223" t="s">
        <v>70</v>
      </c>
    </row>
    <row r="178" spans="1:17">
      <c r="A178" s="225" t="s">
        <v>183</v>
      </c>
      <c r="B178" s="219">
        <v>207</v>
      </c>
      <c r="C178" s="219">
        <f t="shared" si="81"/>
        <v>114</v>
      </c>
      <c r="D178" s="219">
        <v>79</v>
      </c>
      <c r="E178" s="219">
        <v>5</v>
      </c>
      <c r="F178" s="219">
        <v>0</v>
      </c>
      <c r="G178" s="219">
        <v>30</v>
      </c>
      <c r="H178" s="219">
        <v>115</v>
      </c>
      <c r="I178" s="219">
        <v>80</v>
      </c>
      <c r="J178" s="219">
        <v>5</v>
      </c>
      <c r="K178" s="219">
        <v>0</v>
      </c>
      <c r="L178" s="219">
        <v>30</v>
      </c>
      <c r="M178" s="219">
        <f t="shared" si="82"/>
        <v>1</v>
      </c>
      <c r="N178" s="219">
        <f t="shared" si="85"/>
        <v>-92</v>
      </c>
      <c r="O178" s="220"/>
      <c r="P178" s="221">
        <v>2070109</v>
      </c>
      <c r="Q178" s="223" t="s">
        <v>70</v>
      </c>
    </row>
    <row r="179" spans="1:17">
      <c r="A179" s="225" t="s">
        <v>184</v>
      </c>
      <c r="B179" s="219">
        <v>25</v>
      </c>
      <c r="C179" s="219">
        <f t="shared" si="81"/>
        <v>20</v>
      </c>
      <c r="D179" s="219">
        <v>0</v>
      </c>
      <c r="E179" s="219">
        <v>0</v>
      </c>
      <c r="F179" s="219">
        <v>0</v>
      </c>
      <c r="G179" s="219">
        <v>20</v>
      </c>
      <c r="H179" s="219">
        <v>70</v>
      </c>
      <c r="I179" s="219">
        <v>0</v>
      </c>
      <c r="J179" s="219">
        <v>0</v>
      </c>
      <c r="K179" s="219">
        <v>0</v>
      </c>
      <c r="L179" s="219">
        <v>70</v>
      </c>
      <c r="M179" s="219">
        <f t="shared" si="82"/>
        <v>50</v>
      </c>
      <c r="N179" s="219">
        <f t="shared" si="85"/>
        <v>45</v>
      </c>
      <c r="O179" s="220"/>
      <c r="P179" s="221">
        <v>2070111</v>
      </c>
      <c r="Q179" s="223" t="s">
        <v>70</v>
      </c>
    </row>
    <row r="180" spans="1:17">
      <c r="A180" s="225" t="s">
        <v>185</v>
      </c>
      <c r="B180" s="219">
        <v>287</v>
      </c>
      <c r="C180" s="219">
        <f t="shared" si="81"/>
        <v>311</v>
      </c>
      <c r="D180" s="219">
        <v>301</v>
      </c>
      <c r="E180" s="219">
        <v>10</v>
      </c>
      <c r="F180" s="219">
        <v>0</v>
      </c>
      <c r="G180" s="219">
        <v>0</v>
      </c>
      <c r="H180" s="219">
        <v>280</v>
      </c>
      <c r="I180" s="219">
        <v>270</v>
      </c>
      <c r="J180" s="219">
        <v>10</v>
      </c>
      <c r="K180" s="219">
        <v>0</v>
      </c>
      <c r="L180" s="219">
        <v>0</v>
      </c>
      <c r="M180" s="219">
        <f t="shared" si="82"/>
        <v>-31</v>
      </c>
      <c r="N180" s="219">
        <f t="shared" si="85"/>
        <v>-7</v>
      </c>
      <c r="O180" s="220"/>
      <c r="P180" s="221">
        <v>2070112</v>
      </c>
      <c r="Q180" s="223" t="s">
        <v>70</v>
      </c>
    </row>
    <row r="181" spans="1:17">
      <c r="A181" s="225" t="s">
        <v>186</v>
      </c>
      <c r="B181" s="219">
        <v>401</v>
      </c>
      <c r="C181" s="219">
        <f t="shared" si="81"/>
        <v>300</v>
      </c>
      <c r="D181" s="219">
        <v>0</v>
      </c>
      <c r="E181" s="219">
        <v>0</v>
      </c>
      <c r="F181" s="219">
        <v>0</v>
      </c>
      <c r="G181" s="219">
        <v>300</v>
      </c>
      <c r="H181" s="219">
        <v>100</v>
      </c>
      <c r="I181" s="219">
        <v>0</v>
      </c>
      <c r="J181" s="219">
        <v>0</v>
      </c>
      <c r="K181" s="219">
        <v>0</v>
      </c>
      <c r="L181" s="219">
        <v>100</v>
      </c>
      <c r="M181" s="219">
        <f t="shared" si="82"/>
        <v>-200</v>
      </c>
      <c r="N181" s="219">
        <f t="shared" si="85"/>
        <v>-301</v>
      </c>
      <c r="O181" s="220"/>
      <c r="P181" s="221">
        <v>2070199</v>
      </c>
      <c r="Q181" s="223" t="s">
        <v>70</v>
      </c>
    </row>
    <row r="182" spans="1:17">
      <c r="A182" s="218" t="s">
        <v>187</v>
      </c>
      <c r="B182" s="213">
        <v>1057</v>
      </c>
      <c r="C182" s="213">
        <f t="shared" ref="B182:L182" si="86">SUM(C183)</f>
        <v>1000</v>
      </c>
      <c r="D182" s="213">
        <f t="shared" si="86"/>
        <v>0</v>
      </c>
      <c r="E182" s="213">
        <f t="shared" si="86"/>
        <v>0</v>
      </c>
      <c r="F182" s="213">
        <f t="shared" si="86"/>
        <v>0</v>
      </c>
      <c r="G182" s="213">
        <f t="shared" si="86"/>
        <v>1000</v>
      </c>
      <c r="H182" s="213">
        <v>1000</v>
      </c>
      <c r="I182" s="213">
        <v>0</v>
      </c>
      <c r="J182" s="213">
        <v>0</v>
      </c>
      <c r="K182" s="213">
        <v>0</v>
      </c>
      <c r="L182" s="213">
        <v>1000</v>
      </c>
      <c r="M182" s="219">
        <f t="shared" si="82"/>
        <v>0</v>
      </c>
      <c r="N182" s="219">
        <f t="shared" si="85"/>
        <v>-57</v>
      </c>
      <c r="O182" s="220"/>
      <c r="P182" s="221">
        <v>20702</v>
      </c>
      <c r="Q182" s="222" t="s">
        <v>68</v>
      </c>
    </row>
    <row r="183" spans="1:17">
      <c r="A183" s="225" t="s">
        <v>188</v>
      </c>
      <c r="B183" s="219">
        <v>1057</v>
      </c>
      <c r="C183" s="219">
        <f t="shared" ref="C183:C188" si="87">SUM(D183:G183)</f>
        <v>1000</v>
      </c>
      <c r="D183" s="219">
        <v>0</v>
      </c>
      <c r="E183" s="219">
        <v>0</v>
      </c>
      <c r="F183" s="219">
        <v>0</v>
      </c>
      <c r="G183" s="219">
        <v>1000</v>
      </c>
      <c r="H183" s="219">
        <v>1000</v>
      </c>
      <c r="I183" s="219">
        <v>0</v>
      </c>
      <c r="J183" s="219">
        <v>0</v>
      </c>
      <c r="K183" s="219">
        <v>0</v>
      </c>
      <c r="L183" s="219">
        <v>1000</v>
      </c>
      <c r="M183" s="219">
        <f t="shared" si="82"/>
        <v>0</v>
      </c>
      <c r="N183" s="219">
        <f t="shared" si="85"/>
        <v>-57</v>
      </c>
      <c r="O183" s="220"/>
      <c r="P183" s="221">
        <v>2070204</v>
      </c>
      <c r="Q183" s="223" t="s">
        <v>70</v>
      </c>
    </row>
    <row r="184" spans="1:17">
      <c r="A184" s="218" t="s">
        <v>189</v>
      </c>
      <c r="B184" s="213">
        <v>99</v>
      </c>
      <c r="C184" s="213">
        <f t="shared" ref="B184:L184" si="88">SUM(C185:C185)</f>
        <v>211</v>
      </c>
      <c r="D184" s="213">
        <f t="shared" si="88"/>
        <v>0</v>
      </c>
      <c r="E184" s="213">
        <f t="shared" si="88"/>
        <v>0</v>
      </c>
      <c r="F184" s="213">
        <f t="shared" si="88"/>
        <v>0</v>
      </c>
      <c r="G184" s="213">
        <f t="shared" si="88"/>
        <v>211</v>
      </c>
      <c r="H184" s="213">
        <v>211</v>
      </c>
      <c r="I184" s="213">
        <v>0</v>
      </c>
      <c r="J184" s="213">
        <v>0</v>
      </c>
      <c r="K184" s="213">
        <v>0</v>
      </c>
      <c r="L184" s="213">
        <v>211</v>
      </c>
      <c r="M184" s="219">
        <f t="shared" si="82"/>
        <v>0</v>
      </c>
      <c r="N184" s="219">
        <f t="shared" si="85"/>
        <v>112</v>
      </c>
      <c r="O184" s="220"/>
      <c r="P184" s="221">
        <v>20703</v>
      </c>
      <c r="Q184" s="222" t="s">
        <v>68</v>
      </c>
    </row>
    <row r="185" spans="1:17">
      <c r="A185" s="225" t="s">
        <v>190</v>
      </c>
      <c r="B185" s="219">
        <v>99</v>
      </c>
      <c r="C185" s="219">
        <f t="shared" si="87"/>
        <v>211</v>
      </c>
      <c r="D185" s="219">
        <v>0</v>
      </c>
      <c r="E185" s="219">
        <v>0</v>
      </c>
      <c r="F185" s="219">
        <v>0</v>
      </c>
      <c r="G185" s="219">
        <v>211</v>
      </c>
      <c r="H185" s="219">
        <v>211</v>
      </c>
      <c r="I185" s="219">
        <v>0</v>
      </c>
      <c r="J185" s="219">
        <v>0</v>
      </c>
      <c r="K185" s="219">
        <v>0</v>
      </c>
      <c r="L185" s="219">
        <v>211</v>
      </c>
      <c r="M185" s="219">
        <f t="shared" si="82"/>
        <v>0</v>
      </c>
      <c r="N185" s="219">
        <f t="shared" si="85"/>
        <v>112</v>
      </c>
      <c r="O185" s="220"/>
      <c r="P185" s="221">
        <v>2070308</v>
      </c>
      <c r="Q185" s="223" t="s">
        <v>70</v>
      </c>
    </row>
    <row r="186" spans="1:17">
      <c r="A186" s="218" t="s">
        <v>191</v>
      </c>
      <c r="B186" s="213">
        <v>489</v>
      </c>
      <c r="C186" s="213">
        <f t="shared" ref="B186:L186" si="89">SUM(C187:C188)</f>
        <v>459</v>
      </c>
      <c r="D186" s="213">
        <f t="shared" si="89"/>
        <v>263</v>
      </c>
      <c r="E186" s="213">
        <f t="shared" si="89"/>
        <v>29</v>
      </c>
      <c r="F186" s="213">
        <f t="shared" si="89"/>
        <v>0</v>
      </c>
      <c r="G186" s="213">
        <f t="shared" si="89"/>
        <v>167</v>
      </c>
      <c r="H186" s="213">
        <v>437</v>
      </c>
      <c r="I186" s="213">
        <v>241</v>
      </c>
      <c r="J186" s="213">
        <v>29</v>
      </c>
      <c r="K186" s="213">
        <v>0</v>
      </c>
      <c r="L186" s="213">
        <v>167</v>
      </c>
      <c r="M186" s="219">
        <f t="shared" si="82"/>
        <v>-22</v>
      </c>
      <c r="N186" s="219">
        <f t="shared" si="85"/>
        <v>-52</v>
      </c>
      <c r="O186" s="220"/>
      <c r="P186" s="221">
        <v>20799</v>
      </c>
      <c r="Q186" s="222" t="s">
        <v>68</v>
      </c>
    </row>
    <row r="187" spans="1:17">
      <c r="A187" s="218" t="s">
        <v>192</v>
      </c>
      <c r="B187" s="219">
        <v>30</v>
      </c>
      <c r="C187" s="219">
        <f t="shared" si="87"/>
        <v>0</v>
      </c>
      <c r="D187" s="219"/>
      <c r="E187" s="219"/>
      <c r="F187" s="219"/>
      <c r="G187" s="219"/>
      <c r="H187" s="219">
        <v>0</v>
      </c>
      <c r="I187" s="219">
        <v>0</v>
      </c>
      <c r="J187" s="219">
        <v>0</v>
      </c>
      <c r="K187" s="219">
        <v>0</v>
      </c>
      <c r="L187" s="219">
        <v>0</v>
      </c>
      <c r="M187" s="219">
        <f t="shared" si="82"/>
        <v>0</v>
      </c>
      <c r="N187" s="219">
        <f t="shared" si="85"/>
        <v>-30</v>
      </c>
      <c r="O187" s="220"/>
      <c r="P187" s="221">
        <v>2079903</v>
      </c>
      <c r="Q187" s="223" t="s">
        <v>70</v>
      </c>
    </row>
    <row r="188" spans="1:17">
      <c r="A188" s="218" t="s">
        <v>193</v>
      </c>
      <c r="B188" s="219">
        <v>459</v>
      </c>
      <c r="C188" s="219">
        <f t="shared" si="87"/>
        <v>459</v>
      </c>
      <c r="D188" s="219">
        <v>263</v>
      </c>
      <c r="E188" s="219">
        <v>29</v>
      </c>
      <c r="F188" s="219">
        <v>0</v>
      </c>
      <c r="G188" s="219">
        <v>167</v>
      </c>
      <c r="H188" s="219">
        <v>437</v>
      </c>
      <c r="I188" s="219">
        <v>241</v>
      </c>
      <c r="J188" s="219">
        <v>29</v>
      </c>
      <c r="K188" s="219">
        <v>0</v>
      </c>
      <c r="L188" s="219">
        <v>167</v>
      </c>
      <c r="M188" s="219">
        <f t="shared" si="82"/>
        <v>-22</v>
      </c>
      <c r="N188" s="219">
        <f t="shared" si="85"/>
        <v>-22</v>
      </c>
      <c r="O188" s="220"/>
      <c r="P188" s="221">
        <v>2079999</v>
      </c>
      <c r="Q188" s="223" t="s">
        <v>70</v>
      </c>
    </row>
    <row r="189" spans="1:17">
      <c r="A189" s="218" t="s">
        <v>194</v>
      </c>
      <c r="B189" s="213">
        <v>50108</v>
      </c>
      <c r="C189" s="213">
        <f t="shared" ref="B189:L189" si="90">SUM(C190,C198,C206,C215,C223,C229,C234,C241,C247,C251,C253,C255,C257,C259,C262,C267,C269)</f>
        <v>48605</v>
      </c>
      <c r="D189" s="213">
        <f t="shared" si="90"/>
        <v>24970</v>
      </c>
      <c r="E189" s="213">
        <f t="shared" si="90"/>
        <v>271</v>
      </c>
      <c r="F189" s="213">
        <f t="shared" si="90"/>
        <v>0</v>
      </c>
      <c r="G189" s="213">
        <f t="shared" si="90"/>
        <v>23364</v>
      </c>
      <c r="H189" s="213">
        <v>47275</v>
      </c>
      <c r="I189" s="213">
        <v>26253</v>
      </c>
      <c r="J189" s="213">
        <v>273</v>
      </c>
      <c r="K189" s="213">
        <v>0</v>
      </c>
      <c r="L189" s="213">
        <v>20749</v>
      </c>
      <c r="M189" s="219">
        <f t="shared" si="82"/>
        <v>-1330</v>
      </c>
      <c r="N189" s="219">
        <f t="shared" si="85"/>
        <v>-2833</v>
      </c>
      <c r="O189" s="220"/>
      <c r="P189" s="221">
        <v>208</v>
      </c>
      <c r="Q189" s="222" t="s">
        <v>66</v>
      </c>
    </row>
    <row r="190" spans="1:17">
      <c r="A190" s="218" t="s">
        <v>195</v>
      </c>
      <c r="B190" s="213">
        <v>4063</v>
      </c>
      <c r="C190" s="213">
        <f t="shared" ref="B190:L190" si="91">SUM(C191:C197)</f>
        <v>2911</v>
      </c>
      <c r="D190" s="213">
        <f t="shared" si="91"/>
        <v>1895</v>
      </c>
      <c r="E190" s="213">
        <f t="shared" si="91"/>
        <v>92</v>
      </c>
      <c r="F190" s="213">
        <f t="shared" si="91"/>
        <v>0</v>
      </c>
      <c r="G190" s="213">
        <f t="shared" si="91"/>
        <v>924</v>
      </c>
      <c r="H190" s="213">
        <v>2732</v>
      </c>
      <c r="I190" s="213">
        <v>1903</v>
      </c>
      <c r="J190" s="213">
        <v>93</v>
      </c>
      <c r="K190" s="213">
        <v>0</v>
      </c>
      <c r="L190" s="213">
        <v>736</v>
      </c>
      <c r="M190" s="219">
        <f t="shared" si="82"/>
        <v>-179</v>
      </c>
      <c r="N190" s="219">
        <f t="shared" si="85"/>
        <v>-1331</v>
      </c>
      <c r="O190" s="220"/>
      <c r="P190" s="221">
        <v>20801</v>
      </c>
      <c r="Q190" s="222" t="s">
        <v>68</v>
      </c>
    </row>
    <row r="191" spans="1:17">
      <c r="A191" s="218" t="s">
        <v>69</v>
      </c>
      <c r="B191" s="219">
        <v>313</v>
      </c>
      <c r="C191" s="219">
        <f t="shared" ref="C191:C197" si="92">SUM(D191:G191)</f>
        <v>411</v>
      </c>
      <c r="D191" s="219">
        <v>357</v>
      </c>
      <c r="E191" s="219">
        <v>54</v>
      </c>
      <c r="F191" s="219">
        <v>0</v>
      </c>
      <c r="G191" s="219">
        <v>0</v>
      </c>
      <c r="H191" s="219">
        <v>415</v>
      </c>
      <c r="I191" s="219">
        <v>361</v>
      </c>
      <c r="J191" s="219">
        <v>54</v>
      </c>
      <c r="K191" s="219">
        <v>0</v>
      </c>
      <c r="L191" s="219">
        <v>0</v>
      </c>
      <c r="M191" s="219">
        <f t="shared" si="82"/>
        <v>4</v>
      </c>
      <c r="N191" s="219">
        <f t="shared" si="85"/>
        <v>102</v>
      </c>
      <c r="O191" s="220"/>
      <c r="P191" s="221">
        <v>2080101</v>
      </c>
      <c r="Q191" s="223" t="s">
        <v>70</v>
      </c>
    </row>
    <row r="192" spans="1:17">
      <c r="A192" s="218" t="s">
        <v>76</v>
      </c>
      <c r="B192" s="219">
        <v>37</v>
      </c>
      <c r="C192" s="219">
        <f t="shared" si="92"/>
        <v>60</v>
      </c>
      <c r="D192" s="219">
        <v>0</v>
      </c>
      <c r="E192" s="219">
        <v>0</v>
      </c>
      <c r="F192" s="219">
        <v>0</v>
      </c>
      <c r="G192" s="219">
        <v>60</v>
      </c>
      <c r="H192" s="219">
        <v>54</v>
      </c>
      <c r="I192" s="219">
        <v>0</v>
      </c>
      <c r="J192" s="219">
        <v>0</v>
      </c>
      <c r="K192" s="219">
        <v>0</v>
      </c>
      <c r="L192" s="219">
        <v>54</v>
      </c>
      <c r="M192" s="219">
        <f t="shared" si="82"/>
        <v>-6</v>
      </c>
      <c r="N192" s="219">
        <f t="shared" si="85"/>
        <v>17</v>
      </c>
      <c r="O192" s="220"/>
      <c r="P192" s="221">
        <v>2080102</v>
      </c>
      <c r="Q192" s="223" t="s">
        <v>70</v>
      </c>
    </row>
    <row r="193" spans="1:17">
      <c r="A193" s="218" t="s">
        <v>196</v>
      </c>
      <c r="B193" s="219">
        <v>114</v>
      </c>
      <c r="C193" s="219">
        <f t="shared" si="92"/>
        <v>0</v>
      </c>
      <c r="D193" s="219"/>
      <c r="E193" s="219"/>
      <c r="F193" s="219">
        <v>0</v>
      </c>
      <c r="G193" s="219">
        <v>0</v>
      </c>
      <c r="H193" s="219">
        <v>0</v>
      </c>
      <c r="I193" s="219">
        <v>0</v>
      </c>
      <c r="J193" s="219">
        <v>0</v>
      </c>
      <c r="K193" s="219">
        <v>0</v>
      </c>
      <c r="L193" s="219">
        <v>0</v>
      </c>
      <c r="M193" s="219">
        <f t="shared" si="82"/>
        <v>0</v>
      </c>
      <c r="N193" s="219">
        <f t="shared" si="85"/>
        <v>-114</v>
      </c>
      <c r="O193" s="220"/>
      <c r="P193" s="221">
        <v>2080105</v>
      </c>
      <c r="Q193" s="223" t="s">
        <v>70</v>
      </c>
    </row>
    <row r="194" spans="1:17">
      <c r="A194" s="218" t="s">
        <v>197</v>
      </c>
      <c r="B194" s="219">
        <v>1443</v>
      </c>
      <c r="C194" s="219">
        <f t="shared" si="92"/>
        <v>1342</v>
      </c>
      <c r="D194" s="219">
        <v>1236</v>
      </c>
      <c r="E194" s="219">
        <v>20</v>
      </c>
      <c r="F194" s="219">
        <v>0</v>
      </c>
      <c r="G194" s="219">
        <v>86</v>
      </c>
      <c r="H194" s="219">
        <v>1530</v>
      </c>
      <c r="I194" s="219">
        <v>1223</v>
      </c>
      <c r="J194" s="219">
        <v>21</v>
      </c>
      <c r="K194" s="219">
        <v>0</v>
      </c>
      <c r="L194" s="219">
        <v>286</v>
      </c>
      <c r="M194" s="219">
        <f t="shared" si="82"/>
        <v>188</v>
      </c>
      <c r="N194" s="219">
        <f t="shared" si="85"/>
        <v>87</v>
      </c>
      <c r="O194" s="220"/>
      <c r="P194" s="221">
        <v>2080106</v>
      </c>
      <c r="Q194" s="223" t="s">
        <v>70</v>
      </c>
    </row>
    <row r="195" spans="1:17">
      <c r="A195" s="218" t="s">
        <v>198</v>
      </c>
      <c r="B195" s="219">
        <v>166</v>
      </c>
      <c r="C195" s="219">
        <f t="shared" si="92"/>
        <v>268</v>
      </c>
      <c r="D195" s="219">
        <v>230</v>
      </c>
      <c r="E195" s="219">
        <v>15</v>
      </c>
      <c r="F195" s="219">
        <v>0</v>
      </c>
      <c r="G195" s="219">
        <v>23</v>
      </c>
      <c r="H195" s="219">
        <v>273</v>
      </c>
      <c r="I195" s="219">
        <v>240</v>
      </c>
      <c r="J195" s="219">
        <v>15</v>
      </c>
      <c r="K195" s="219">
        <v>0</v>
      </c>
      <c r="L195" s="219">
        <v>18</v>
      </c>
      <c r="M195" s="219">
        <f t="shared" si="82"/>
        <v>5</v>
      </c>
      <c r="N195" s="219">
        <f t="shared" si="85"/>
        <v>107</v>
      </c>
      <c r="O195" s="220"/>
      <c r="P195" s="221">
        <v>2080109</v>
      </c>
      <c r="Q195" s="223" t="s">
        <v>70</v>
      </c>
    </row>
    <row r="196" spans="1:17">
      <c r="A196" s="218" t="s">
        <v>199</v>
      </c>
      <c r="B196" s="219">
        <v>75</v>
      </c>
      <c r="C196" s="219">
        <f t="shared" si="92"/>
        <v>75</v>
      </c>
      <c r="D196" s="219">
        <v>72</v>
      </c>
      <c r="E196" s="219">
        <v>3</v>
      </c>
      <c r="F196" s="219">
        <v>0</v>
      </c>
      <c r="G196" s="219">
        <v>0</v>
      </c>
      <c r="H196" s="219">
        <v>82</v>
      </c>
      <c r="I196" s="219">
        <v>79</v>
      </c>
      <c r="J196" s="219">
        <v>3</v>
      </c>
      <c r="K196" s="219">
        <v>0</v>
      </c>
      <c r="L196" s="219">
        <v>0</v>
      </c>
      <c r="M196" s="219">
        <f t="shared" si="82"/>
        <v>7</v>
      </c>
      <c r="N196" s="219">
        <f t="shared" si="85"/>
        <v>7</v>
      </c>
      <c r="O196" s="220"/>
      <c r="P196" s="221">
        <v>2080112</v>
      </c>
      <c r="Q196" s="223" t="s">
        <v>70</v>
      </c>
    </row>
    <row r="197" spans="1:17">
      <c r="A197" s="218" t="s">
        <v>200</v>
      </c>
      <c r="B197" s="219">
        <v>1915</v>
      </c>
      <c r="C197" s="219">
        <f t="shared" si="92"/>
        <v>755</v>
      </c>
      <c r="D197" s="219">
        <v>0</v>
      </c>
      <c r="E197" s="219">
        <v>0</v>
      </c>
      <c r="F197" s="219">
        <v>0</v>
      </c>
      <c r="G197" s="219">
        <v>755</v>
      </c>
      <c r="H197" s="219">
        <v>378</v>
      </c>
      <c r="I197" s="219">
        <v>0</v>
      </c>
      <c r="J197" s="219">
        <v>0</v>
      </c>
      <c r="K197" s="219">
        <v>0</v>
      </c>
      <c r="L197" s="219">
        <v>378</v>
      </c>
      <c r="M197" s="219">
        <f t="shared" si="82"/>
        <v>-377</v>
      </c>
      <c r="N197" s="219">
        <f t="shared" si="85"/>
        <v>-1537</v>
      </c>
      <c r="O197" s="220"/>
      <c r="P197" s="221">
        <v>2080199</v>
      </c>
      <c r="Q197" s="223" t="s">
        <v>70</v>
      </c>
    </row>
    <row r="198" spans="1:17">
      <c r="A198" s="218" t="s">
        <v>201</v>
      </c>
      <c r="B198" s="213">
        <v>4039</v>
      </c>
      <c r="C198" s="213">
        <f t="shared" ref="B198:L198" si="93">SUM(C199:C205)</f>
        <v>858</v>
      </c>
      <c r="D198" s="213">
        <f t="shared" si="93"/>
        <v>445</v>
      </c>
      <c r="E198" s="213">
        <f t="shared" si="93"/>
        <v>49</v>
      </c>
      <c r="F198" s="213">
        <f t="shared" si="93"/>
        <v>0</v>
      </c>
      <c r="G198" s="213">
        <f t="shared" si="93"/>
        <v>364</v>
      </c>
      <c r="H198" s="213">
        <v>744</v>
      </c>
      <c r="I198" s="213">
        <v>438</v>
      </c>
      <c r="J198" s="213">
        <v>49</v>
      </c>
      <c r="K198" s="213">
        <v>0</v>
      </c>
      <c r="L198" s="213">
        <v>257</v>
      </c>
      <c r="M198" s="219">
        <f t="shared" si="82"/>
        <v>-114</v>
      </c>
      <c r="N198" s="219">
        <f t="shared" si="85"/>
        <v>-3295</v>
      </c>
      <c r="O198" s="220"/>
      <c r="P198" s="221">
        <v>20802</v>
      </c>
      <c r="Q198" s="222" t="s">
        <v>68</v>
      </c>
    </row>
    <row r="199" spans="1:17">
      <c r="A199" s="218" t="s">
        <v>69</v>
      </c>
      <c r="B199" s="219">
        <v>255</v>
      </c>
      <c r="C199" s="219">
        <f t="shared" ref="C199:C205" si="94">SUM(D199:G199)</f>
        <v>230</v>
      </c>
      <c r="D199" s="219">
        <v>187</v>
      </c>
      <c r="E199" s="219">
        <v>42</v>
      </c>
      <c r="F199" s="219">
        <v>0</v>
      </c>
      <c r="G199" s="219">
        <v>1</v>
      </c>
      <c r="H199" s="219">
        <v>220</v>
      </c>
      <c r="I199" s="219">
        <v>178</v>
      </c>
      <c r="J199" s="219">
        <v>41</v>
      </c>
      <c r="K199" s="219">
        <v>0</v>
      </c>
      <c r="L199" s="219">
        <v>1</v>
      </c>
      <c r="M199" s="219">
        <f t="shared" si="82"/>
        <v>-10</v>
      </c>
      <c r="N199" s="219">
        <f t="shared" si="85"/>
        <v>-35</v>
      </c>
      <c r="O199" s="220"/>
      <c r="P199" s="221">
        <v>2080201</v>
      </c>
      <c r="Q199" s="223" t="s">
        <v>70</v>
      </c>
    </row>
    <row r="200" spans="1:17">
      <c r="A200" s="218" t="s">
        <v>76</v>
      </c>
      <c r="B200" s="219">
        <v>85</v>
      </c>
      <c r="C200" s="219">
        <f t="shared" si="94"/>
        <v>303</v>
      </c>
      <c r="D200" s="219">
        <v>47</v>
      </c>
      <c r="E200" s="219">
        <v>0</v>
      </c>
      <c r="F200" s="219">
        <v>0</v>
      </c>
      <c r="G200" s="219">
        <v>256</v>
      </c>
      <c r="H200" s="219">
        <v>69</v>
      </c>
      <c r="I200" s="219">
        <v>47</v>
      </c>
      <c r="J200" s="219">
        <v>0</v>
      </c>
      <c r="K200" s="219">
        <v>0</v>
      </c>
      <c r="L200" s="219">
        <v>22</v>
      </c>
      <c r="M200" s="219">
        <f t="shared" si="82"/>
        <v>-234</v>
      </c>
      <c r="N200" s="219">
        <f t="shared" si="85"/>
        <v>-16</v>
      </c>
      <c r="O200" s="220"/>
      <c r="P200" s="221">
        <v>2080202</v>
      </c>
      <c r="Q200" s="223" t="s">
        <v>70</v>
      </c>
    </row>
    <row r="201" spans="1:17">
      <c r="A201" s="218" t="s">
        <v>202</v>
      </c>
      <c r="B201" s="219">
        <v>20</v>
      </c>
      <c r="C201" s="219">
        <f t="shared" si="94"/>
        <v>15</v>
      </c>
      <c r="D201" s="219">
        <v>0</v>
      </c>
      <c r="E201" s="219">
        <v>0</v>
      </c>
      <c r="F201" s="219">
        <v>0</v>
      </c>
      <c r="G201" s="219">
        <v>15</v>
      </c>
      <c r="H201" s="219">
        <v>15</v>
      </c>
      <c r="I201" s="219">
        <v>0</v>
      </c>
      <c r="J201" s="219">
        <v>0</v>
      </c>
      <c r="K201" s="219">
        <v>0</v>
      </c>
      <c r="L201" s="219">
        <v>15</v>
      </c>
      <c r="M201" s="219">
        <f t="shared" si="82"/>
        <v>0</v>
      </c>
      <c r="N201" s="219">
        <f t="shared" si="85"/>
        <v>-5</v>
      </c>
      <c r="O201" s="220"/>
      <c r="P201" s="221">
        <v>2080206</v>
      </c>
      <c r="Q201" s="223" t="s">
        <v>70</v>
      </c>
    </row>
    <row r="202" spans="1:17">
      <c r="A202" s="218" t="s">
        <v>203</v>
      </c>
      <c r="B202" s="219">
        <v>29</v>
      </c>
      <c r="C202" s="219">
        <f t="shared" si="94"/>
        <v>29</v>
      </c>
      <c r="D202" s="219">
        <v>0</v>
      </c>
      <c r="E202" s="219">
        <v>0</v>
      </c>
      <c r="F202" s="219">
        <v>0</v>
      </c>
      <c r="G202" s="219">
        <v>29</v>
      </c>
      <c r="H202" s="219">
        <v>27</v>
      </c>
      <c r="I202" s="219">
        <v>0</v>
      </c>
      <c r="J202" s="219">
        <v>0</v>
      </c>
      <c r="K202" s="219">
        <v>0</v>
      </c>
      <c r="L202" s="219">
        <v>27</v>
      </c>
      <c r="M202" s="219">
        <f t="shared" si="82"/>
        <v>-2</v>
      </c>
      <c r="N202" s="219">
        <f t="shared" si="85"/>
        <v>-2</v>
      </c>
      <c r="O202" s="220"/>
      <c r="P202" s="221">
        <v>2080207</v>
      </c>
      <c r="Q202" s="223" t="s">
        <v>70</v>
      </c>
    </row>
    <row r="203" spans="1:17">
      <c r="A203" s="218" t="s">
        <v>204</v>
      </c>
      <c r="B203" s="219">
        <v>3429</v>
      </c>
      <c r="C203" s="219">
        <f t="shared" si="94"/>
        <v>0</v>
      </c>
      <c r="D203" s="219"/>
      <c r="E203" s="219"/>
      <c r="F203" s="219">
        <v>0</v>
      </c>
      <c r="G203" s="219"/>
      <c r="H203" s="219">
        <v>0</v>
      </c>
      <c r="I203" s="219">
        <v>0</v>
      </c>
      <c r="J203" s="219">
        <v>0</v>
      </c>
      <c r="K203" s="219">
        <v>0</v>
      </c>
      <c r="L203" s="219">
        <v>0</v>
      </c>
      <c r="M203" s="219">
        <f t="shared" si="82"/>
        <v>0</v>
      </c>
      <c r="N203" s="219">
        <f t="shared" si="85"/>
        <v>-3429</v>
      </c>
      <c r="O203" s="220"/>
      <c r="P203" s="221">
        <v>2080208</v>
      </c>
      <c r="Q203" s="223" t="s">
        <v>70</v>
      </c>
    </row>
    <row r="204" spans="1:17">
      <c r="A204" s="218" t="s">
        <v>205</v>
      </c>
      <c r="B204" s="219">
        <v>0</v>
      </c>
      <c r="C204" s="219">
        <f t="shared" si="94"/>
        <v>63</v>
      </c>
      <c r="D204" s="219"/>
      <c r="E204" s="219"/>
      <c r="F204" s="219"/>
      <c r="G204" s="219">
        <v>63</v>
      </c>
      <c r="H204" s="219">
        <v>0</v>
      </c>
      <c r="I204" s="219">
        <v>0</v>
      </c>
      <c r="J204" s="219">
        <v>0</v>
      </c>
      <c r="K204" s="219">
        <v>0</v>
      </c>
      <c r="L204" s="219">
        <v>0</v>
      </c>
      <c r="M204" s="219">
        <f t="shared" si="82"/>
        <v>-63</v>
      </c>
      <c r="N204" s="219">
        <f t="shared" si="85"/>
        <v>0</v>
      </c>
      <c r="O204" s="220"/>
      <c r="P204" s="224">
        <v>2080209</v>
      </c>
      <c r="Q204" s="223" t="s">
        <v>70</v>
      </c>
    </row>
    <row r="205" spans="1:17">
      <c r="A205" s="218" t="s">
        <v>206</v>
      </c>
      <c r="B205" s="219">
        <v>221</v>
      </c>
      <c r="C205" s="219">
        <f t="shared" si="94"/>
        <v>218</v>
      </c>
      <c r="D205" s="219">
        <v>211</v>
      </c>
      <c r="E205" s="219">
        <v>7</v>
      </c>
      <c r="F205" s="219">
        <v>0</v>
      </c>
      <c r="G205" s="219">
        <v>0</v>
      </c>
      <c r="H205" s="219">
        <v>413</v>
      </c>
      <c r="I205" s="219">
        <v>213</v>
      </c>
      <c r="J205" s="219">
        <v>8</v>
      </c>
      <c r="K205" s="219">
        <v>0</v>
      </c>
      <c r="L205" s="219">
        <v>192</v>
      </c>
      <c r="M205" s="219">
        <f t="shared" si="82"/>
        <v>195</v>
      </c>
      <c r="N205" s="219">
        <f t="shared" si="85"/>
        <v>192</v>
      </c>
      <c r="O205" s="220"/>
      <c r="P205" s="221">
        <v>2080299</v>
      </c>
      <c r="Q205" s="223" t="s">
        <v>70</v>
      </c>
    </row>
    <row r="206" spans="1:17">
      <c r="A206" s="218" t="s">
        <v>207</v>
      </c>
      <c r="B206" s="213">
        <v>31934</v>
      </c>
      <c r="C206" s="213">
        <f t="shared" ref="B206:L206" si="95">SUM(C207:C214)</f>
        <v>32468</v>
      </c>
      <c r="D206" s="213">
        <f t="shared" si="95"/>
        <v>21698</v>
      </c>
      <c r="E206" s="213">
        <f t="shared" si="95"/>
        <v>40</v>
      </c>
      <c r="F206" s="213">
        <f t="shared" si="95"/>
        <v>0</v>
      </c>
      <c r="G206" s="213">
        <f t="shared" si="95"/>
        <v>10730</v>
      </c>
      <c r="H206" s="213">
        <v>33798</v>
      </c>
      <c r="I206" s="213">
        <v>22968</v>
      </c>
      <c r="J206" s="213">
        <v>40</v>
      </c>
      <c r="K206" s="213">
        <v>0</v>
      </c>
      <c r="L206" s="213">
        <v>10790</v>
      </c>
      <c r="M206" s="219">
        <f t="shared" si="82"/>
        <v>1330</v>
      </c>
      <c r="N206" s="219">
        <f t="shared" si="85"/>
        <v>1864</v>
      </c>
      <c r="O206" s="220"/>
      <c r="P206" s="221">
        <v>20805</v>
      </c>
      <c r="Q206" s="222" t="s">
        <v>68</v>
      </c>
    </row>
    <row r="207" spans="1:17">
      <c r="A207" s="218" t="s">
        <v>208</v>
      </c>
      <c r="B207" s="219">
        <v>2590</v>
      </c>
      <c r="C207" s="219">
        <f t="shared" ref="C207:C214" si="96">SUM(D207:G207)</f>
        <v>2076</v>
      </c>
      <c r="D207" s="219">
        <v>2074</v>
      </c>
      <c r="E207" s="219">
        <v>2</v>
      </c>
      <c r="F207" s="219">
        <v>0</v>
      </c>
      <c r="G207" s="219">
        <v>0</v>
      </c>
      <c r="H207" s="219">
        <v>2445</v>
      </c>
      <c r="I207" s="219">
        <v>2443</v>
      </c>
      <c r="J207" s="219">
        <v>2</v>
      </c>
      <c r="K207" s="219">
        <v>0</v>
      </c>
      <c r="L207" s="219">
        <v>0</v>
      </c>
      <c r="M207" s="219">
        <f t="shared" si="82"/>
        <v>369</v>
      </c>
      <c r="N207" s="219">
        <f t="shared" si="85"/>
        <v>-145</v>
      </c>
      <c r="O207" s="220"/>
      <c r="P207" s="221">
        <v>2080501</v>
      </c>
      <c r="Q207" s="223" t="s">
        <v>70</v>
      </c>
    </row>
    <row r="208" spans="1:17">
      <c r="A208" s="218" t="s">
        <v>209</v>
      </c>
      <c r="B208" s="219">
        <v>8010</v>
      </c>
      <c r="C208" s="219">
        <f t="shared" si="96"/>
        <v>7763</v>
      </c>
      <c r="D208" s="219">
        <v>7763</v>
      </c>
      <c r="E208" s="219"/>
      <c r="F208" s="219">
        <v>0</v>
      </c>
      <c r="G208" s="219">
        <v>0</v>
      </c>
      <c r="H208" s="219">
        <v>8212</v>
      </c>
      <c r="I208" s="219">
        <v>8212</v>
      </c>
      <c r="J208" s="219">
        <v>0</v>
      </c>
      <c r="K208" s="219">
        <v>0</v>
      </c>
      <c r="L208" s="219">
        <v>0</v>
      </c>
      <c r="M208" s="219">
        <f t="shared" si="82"/>
        <v>449</v>
      </c>
      <c r="N208" s="219">
        <f t="shared" si="85"/>
        <v>202</v>
      </c>
      <c r="O208" s="220"/>
      <c r="P208" s="221">
        <v>2080502</v>
      </c>
      <c r="Q208" s="223" t="s">
        <v>70</v>
      </c>
    </row>
    <row r="209" spans="1:17">
      <c r="A209" s="218" t="s">
        <v>210</v>
      </c>
      <c r="B209" s="219">
        <v>535</v>
      </c>
      <c r="C209" s="219">
        <f t="shared" si="96"/>
        <v>484</v>
      </c>
      <c r="D209" s="219">
        <v>216</v>
      </c>
      <c r="E209" s="219">
        <v>38</v>
      </c>
      <c r="F209" s="219">
        <v>0</v>
      </c>
      <c r="G209" s="219">
        <v>230</v>
      </c>
      <c r="H209" s="219">
        <v>510</v>
      </c>
      <c r="I209" s="219">
        <v>182</v>
      </c>
      <c r="J209" s="219">
        <v>38</v>
      </c>
      <c r="K209" s="219">
        <v>0</v>
      </c>
      <c r="L209" s="219">
        <v>290</v>
      </c>
      <c r="M209" s="219">
        <f t="shared" si="82"/>
        <v>26</v>
      </c>
      <c r="N209" s="219">
        <f t="shared" si="85"/>
        <v>-25</v>
      </c>
      <c r="O209" s="220"/>
      <c r="P209" s="221">
        <v>2080503</v>
      </c>
      <c r="Q209" s="223" t="s">
        <v>70</v>
      </c>
    </row>
    <row r="210" spans="1:17">
      <c r="A210" s="218" t="s">
        <v>211</v>
      </c>
      <c r="B210" s="219">
        <v>8607</v>
      </c>
      <c r="C210" s="219">
        <f t="shared" si="96"/>
        <v>9333</v>
      </c>
      <c r="D210" s="219">
        <v>9333</v>
      </c>
      <c r="E210" s="219">
        <v>0</v>
      </c>
      <c r="F210" s="219">
        <v>0</v>
      </c>
      <c r="G210" s="219">
        <v>0</v>
      </c>
      <c r="H210" s="219">
        <v>9346</v>
      </c>
      <c r="I210" s="219">
        <v>9346</v>
      </c>
      <c r="J210" s="219">
        <v>0</v>
      </c>
      <c r="K210" s="219">
        <v>0</v>
      </c>
      <c r="L210" s="219">
        <v>0</v>
      </c>
      <c r="M210" s="219">
        <f t="shared" si="82"/>
        <v>13</v>
      </c>
      <c r="N210" s="219">
        <f t="shared" si="85"/>
        <v>739</v>
      </c>
      <c r="O210" s="220"/>
      <c r="P210" s="221">
        <v>2080505</v>
      </c>
      <c r="Q210" s="223" t="s">
        <v>70</v>
      </c>
    </row>
    <row r="211" spans="1:17">
      <c r="A211" s="218" t="s">
        <v>212</v>
      </c>
      <c r="B211" s="219">
        <v>1496</v>
      </c>
      <c r="C211" s="219">
        <f t="shared" si="96"/>
        <v>1512</v>
      </c>
      <c r="D211" s="219">
        <v>1512</v>
      </c>
      <c r="E211" s="219">
        <v>0</v>
      </c>
      <c r="F211" s="219">
        <v>0</v>
      </c>
      <c r="G211" s="219"/>
      <c r="H211" s="219">
        <v>1476</v>
      </c>
      <c r="I211" s="219">
        <v>1476</v>
      </c>
      <c r="J211" s="219">
        <v>0</v>
      </c>
      <c r="K211" s="219">
        <v>0</v>
      </c>
      <c r="L211" s="219">
        <v>0</v>
      </c>
      <c r="M211" s="219">
        <f t="shared" si="82"/>
        <v>-36</v>
      </c>
      <c r="N211" s="219">
        <f t="shared" si="85"/>
        <v>-20</v>
      </c>
      <c r="O211" s="220"/>
      <c r="P211" s="221">
        <v>2080506</v>
      </c>
      <c r="Q211" s="223" t="s">
        <v>70</v>
      </c>
    </row>
    <row r="212" spans="1:17">
      <c r="A212" s="218" t="s">
        <v>213</v>
      </c>
      <c r="B212" s="219">
        <v>9900</v>
      </c>
      <c r="C212" s="219">
        <f t="shared" si="96"/>
        <v>10500</v>
      </c>
      <c r="D212" s="219">
        <v>0</v>
      </c>
      <c r="E212" s="219">
        <v>0</v>
      </c>
      <c r="F212" s="219">
        <v>0</v>
      </c>
      <c r="G212" s="219">
        <v>10500</v>
      </c>
      <c r="H212" s="219">
        <v>10500</v>
      </c>
      <c r="I212" s="219">
        <v>0</v>
      </c>
      <c r="J212" s="219">
        <v>0</v>
      </c>
      <c r="K212" s="219">
        <v>0</v>
      </c>
      <c r="L212" s="219">
        <v>10500</v>
      </c>
      <c r="M212" s="219">
        <f t="shared" si="82"/>
        <v>0</v>
      </c>
      <c r="N212" s="219">
        <f t="shared" si="85"/>
        <v>600</v>
      </c>
      <c r="O212" s="220"/>
      <c r="P212" s="221">
        <v>2080507</v>
      </c>
      <c r="Q212" s="223" t="s">
        <v>70</v>
      </c>
    </row>
    <row r="213" spans="1:17">
      <c r="A213" s="218" t="s">
        <v>214</v>
      </c>
      <c r="B213" s="219"/>
      <c r="C213" s="219">
        <f t="shared" si="96"/>
        <v>0</v>
      </c>
      <c r="D213" s="219"/>
      <c r="E213" s="219"/>
      <c r="F213" s="219"/>
      <c r="G213" s="219"/>
      <c r="H213" s="219">
        <v>509</v>
      </c>
      <c r="I213" s="219">
        <v>509</v>
      </c>
      <c r="J213" s="219">
        <v>0</v>
      </c>
      <c r="K213" s="219">
        <v>0</v>
      </c>
      <c r="L213" s="219">
        <v>0</v>
      </c>
      <c r="M213" s="219">
        <f t="shared" si="82"/>
        <v>509</v>
      </c>
      <c r="N213" s="219">
        <f t="shared" si="85"/>
        <v>509</v>
      </c>
      <c r="O213" s="220"/>
      <c r="P213" s="221">
        <v>2080508</v>
      </c>
      <c r="Q213" s="223" t="s">
        <v>70</v>
      </c>
    </row>
    <row r="214" spans="1:17">
      <c r="A214" s="218" t="s">
        <v>215</v>
      </c>
      <c r="B214" s="219">
        <v>796</v>
      </c>
      <c r="C214" s="219">
        <f t="shared" si="96"/>
        <v>800</v>
      </c>
      <c r="D214" s="219">
        <v>800</v>
      </c>
      <c r="E214" s="219">
        <v>0</v>
      </c>
      <c r="F214" s="219">
        <v>0</v>
      </c>
      <c r="G214" s="219"/>
      <c r="H214" s="219">
        <v>800</v>
      </c>
      <c r="I214" s="219">
        <v>800</v>
      </c>
      <c r="J214" s="219">
        <v>0</v>
      </c>
      <c r="K214" s="219">
        <v>0</v>
      </c>
      <c r="L214" s="219">
        <v>0</v>
      </c>
      <c r="M214" s="219">
        <f t="shared" si="82"/>
        <v>0</v>
      </c>
      <c r="N214" s="219">
        <f t="shared" si="85"/>
        <v>4</v>
      </c>
      <c r="O214" s="220"/>
      <c r="P214" s="221">
        <v>2080599</v>
      </c>
      <c r="Q214" s="223" t="s">
        <v>70</v>
      </c>
    </row>
    <row r="215" spans="1:17">
      <c r="A215" s="218" t="s">
        <v>216</v>
      </c>
      <c r="B215" s="213">
        <v>4</v>
      </c>
      <c r="C215" s="213">
        <f t="shared" ref="B215:L215" si="97">SUM(C216:C222)</f>
        <v>860</v>
      </c>
      <c r="D215" s="213">
        <f t="shared" si="97"/>
        <v>0</v>
      </c>
      <c r="E215" s="213">
        <f t="shared" si="97"/>
        <v>0</v>
      </c>
      <c r="F215" s="213">
        <f t="shared" si="97"/>
        <v>0</v>
      </c>
      <c r="G215" s="213">
        <f t="shared" si="97"/>
        <v>860</v>
      </c>
      <c r="H215" s="213">
        <v>125</v>
      </c>
      <c r="I215" s="213">
        <v>0</v>
      </c>
      <c r="J215" s="213">
        <v>0</v>
      </c>
      <c r="K215" s="213">
        <v>0</v>
      </c>
      <c r="L215" s="213">
        <v>125</v>
      </c>
      <c r="M215" s="219">
        <f t="shared" si="82"/>
        <v>-735</v>
      </c>
      <c r="N215" s="219">
        <f t="shared" si="85"/>
        <v>121</v>
      </c>
      <c r="O215" s="220"/>
      <c r="P215" s="221">
        <v>20807</v>
      </c>
      <c r="Q215" s="222" t="s">
        <v>68</v>
      </c>
    </row>
    <row r="216" spans="1:17">
      <c r="A216" s="218" t="s">
        <v>217</v>
      </c>
      <c r="B216" s="219">
        <v>0</v>
      </c>
      <c r="C216" s="219">
        <f t="shared" ref="C216:C222" si="98">SUM(D216:G216)</f>
        <v>70</v>
      </c>
      <c r="D216" s="219">
        <v>0</v>
      </c>
      <c r="E216" s="219">
        <v>0</v>
      </c>
      <c r="F216" s="219">
        <v>0</v>
      </c>
      <c r="G216" s="219">
        <v>70</v>
      </c>
      <c r="H216" s="219">
        <v>0</v>
      </c>
      <c r="I216" s="219">
        <v>0</v>
      </c>
      <c r="J216" s="219">
        <v>0</v>
      </c>
      <c r="K216" s="219">
        <v>0</v>
      </c>
      <c r="L216" s="219">
        <v>0</v>
      </c>
      <c r="M216" s="219">
        <f t="shared" si="82"/>
        <v>-70</v>
      </c>
      <c r="N216" s="219">
        <f t="shared" si="85"/>
        <v>0</v>
      </c>
      <c r="O216" s="220"/>
      <c r="P216" s="221">
        <v>2080701</v>
      </c>
      <c r="Q216" s="223" t="s">
        <v>70</v>
      </c>
    </row>
    <row r="217" spans="1:17">
      <c r="A217" s="218" t="s">
        <v>218</v>
      </c>
      <c r="B217" s="219">
        <v>0</v>
      </c>
      <c r="C217" s="219">
        <f t="shared" si="98"/>
        <v>100</v>
      </c>
      <c r="D217" s="219"/>
      <c r="E217" s="219"/>
      <c r="F217" s="219"/>
      <c r="G217" s="219">
        <v>100</v>
      </c>
      <c r="H217" s="219">
        <v>0</v>
      </c>
      <c r="I217" s="219">
        <v>0</v>
      </c>
      <c r="J217" s="219">
        <v>0</v>
      </c>
      <c r="K217" s="219">
        <v>0</v>
      </c>
      <c r="L217" s="219">
        <v>0</v>
      </c>
      <c r="M217" s="219">
        <f t="shared" si="82"/>
        <v>-100</v>
      </c>
      <c r="N217" s="219">
        <f t="shared" si="85"/>
        <v>0</v>
      </c>
      <c r="O217" s="220"/>
      <c r="P217" s="224">
        <v>2080702</v>
      </c>
      <c r="Q217" s="223" t="s">
        <v>70</v>
      </c>
    </row>
    <row r="218" spans="1:17">
      <c r="A218" s="218" t="s">
        <v>219</v>
      </c>
      <c r="B218" s="219">
        <v>0</v>
      </c>
      <c r="C218" s="219">
        <f t="shared" si="98"/>
        <v>329</v>
      </c>
      <c r="D218" s="219">
        <v>0</v>
      </c>
      <c r="E218" s="219">
        <v>0</v>
      </c>
      <c r="F218" s="219">
        <v>0</v>
      </c>
      <c r="G218" s="219">
        <v>329</v>
      </c>
      <c r="H218" s="219">
        <v>100</v>
      </c>
      <c r="I218" s="219">
        <v>0</v>
      </c>
      <c r="J218" s="219">
        <v>0</v>
      </c>
      <c r="K218" s="219">
        <v>0</v>
      </c>
      <c r="L218" s="219">
        <v>100</v>
      </c>
      <c r="M218" s="219">
        <f t="shared" si="82"/>
        <v>-229</v>
      </c>
      <c r="N218" s="219">
        <f t="shared" si="85"/>
        <v>100</v>
      </c>
      <c r="O218" s="220"/>
      <c r="P218" s="221">
        <v>2080704</v>
      </c>
      <c r="Q218" s="223" t="s">
        <v>70</v>
      </c>
    </row>
    <row r="219" spans="1:17">
      <c r="A219" s="218" t="s">
        <v>220</v>
      </c>
      <c r="B219" s="219">
        <v>0</v>
      </c>
      <c r="C219" s="219">
        <f t="shared" si="98"/>
        <v>24</v>
      </c>
      <c r="D219" s="219">
        <v>0</v>
      </c>
      <c r="E219" s="219">
        <v>0</v>
      </c>
      <c r="F219" s="219">
        <v>0</v>
      </c>
      <c r="G219" s="219">
        <v>24</v>
      </c>
      <c r="H219" s="219">
        <v>0</v>
      </c>
      <c r="I219" s="219">
        <v>0</v>
      </c>
      <c r="J219" s="219">
        <v>0</v>
      </c>
      <c r="K219" s="219">
        <v>0</v>
      </c>
      <c r="L219" s="219">
        <v>0</v>
      </c>
      <c r="M219" s="219">
        <f t="shared" si="82"/>
        <v>-24</v>
      </c>
      <c r="N219" s="219">
        <f t="shared" si="85"/>
        <v>0</v>
      </c>
      <c r="O219" s="220"/>
      <c r="P219" s="221">
        <v>2080705</v>
      </c>
      <c r="Q219" s="223" t="s">
        <v>70</v>
      </c>
    </row>
    <row r="220" spans="1:17">
      <c r="A220" s="218" t="s">
        <v>221</v>
      </c>
      <c r="B220" s="219">
        <v>0</v>
      </c>
      <c r="C220" s="219">
        <f t="shared" si="98"/>
        <v>47</v>
      </c>
      <c r="D220" s="219">
        <v>0</v>
      </c>
      <c r="E220" s="219">
        <v>0</v>
      </c>
      <c r="F220" s="219">
        <v>0</v>
      </c>
      <c r="G220" s="219">
        <v>47</v>
      </c>
      <c r="H220" s="219">
        <v>0</v>
      </c>
      <c r="I220" s="219">
        <v>0</v>
      </c>
      <c r="J220" s="219">
        <v>0</v>
      </c>
      <c r="K220" s="219">
        <v>0</v>
      </c>
      <c r="L220" s="219">
        <v>0</v>
      </c>
      <c r="M220" s="219">
        <f t="shared" si="82"/>
        <v>-47</v>
      </c>
      <c r="N220" s="219">
        <f t="shared" si="85"/>
        <v>0</v>
      </c>
      <c r="O220" s="220"/>
      <c r="P220" s="221">
        <v>2080711</v>
      </c>
      <c r="Q220" s="223" t="s">
        <v>70</v>
      </c>
    </row>
    <row r="221" spans="1:17">
      <c r="A221" s="218" t="s">
        <v>222</v>
      </c>
      <c r="B221" s="219">
        <v>0</v>
      </c>
      <c r="C221" s="219">
        <f t="shared" si="98"/>
        <v>40</v>
      </c>
      <c r="D221" s="219">
        <v>0</v>
      </c>
      <c r="E221" s="219">
        <v>0</v>
      </c>
      <c r="F221" s="219">
        <v>0</v>
      </c>
      <c r="G221" s="219">
        <v>40</v>
      </c>
      <c r="H221" s="219">
        <v>0</v>
      </c>
      <c r="I221" s="219">
        <v>0</v>
      </c>
      <c r="J221" s="219">
        <v>0</v>
      </c>
      <c r="K221" s="219">
        <v>0</v>
      </c>
      <c r="L221" s="219">
        <v>0</v>
      </c>
      <c r="M221" s="219">
        <f t="shared" si="82"/>
        <v>-40</v>
      </c>
      <c r="N221" s="219">
        <f t="shared" si="85"/>
        <v>0</v>
      </c>
      <c r="O221" s="220"/>
      <c r="P221" s="221">
        <v>2080712</v>
      </c>
      <c r="Q221" s="223" t="s">
        <v>70</v>
      </c>
    </row>
    <row r="222" spans="1:17">
      <c r="A222" s="218" t="s">
        <v>223</v>
      </c>
      <c r="B222" s="219">
        <v>4</v>
      </c>
      <c r="C222" s="219">
        <f t="shared" si="98"/>
        <v>250</v>
      </c>
      <c r="D222" s="219">
        <v>0</v>
      </c>
      <c r="E222" s="219">
        <v>0</v>
      </c>
      <c r="F222" s="219">
        <v>0</v>
      </c>
      <c r="G222" s="219">
        <v>250</v>
      </c>
      <c r="H222" s="219">
        <v>25</v>
      </c>
      <c r="I222" s="219">
        <v>0</v>
      </c>
      <c r="J222" s="219">
        <v>0</v>
      </c>
      <c r="K222" s="219">
        <v>0</v>
      </c>
      <c r="L222" s="219">
        <v>25</v>
      </c>
      <c r="M222" s="219">
        <f t="shared" si="82"/>
        <v>-225</v>
      </c>
      <c r="N222" s="219">
        <f t="shared" si="85"/>
        <v>21</v>
      </c>
      <c r="O222" s="220"/>
      <c r="P222" s="221">
        <v>2080799</v>
      </c>
      <c r="Q222" s="223" t="s">
        <v>70</v>
      </c>
    </row>
    <row r="223" spans="1:17">
      <c r="A223" s="218" t="s">
        <v>224</v>
      </c>
      <c r="B223" s="213">
        <v>1716</v>
      </c>
      <c r="C223" s="213">
        <f t="shared" ref="B223:L223" si="99">SUM(C224:C228)</f>
        <v>1951</v>
      </c>
      <c r="D223" s="213">
        <f t="shared" si="99"/>
        <v>6</v>
      </c>
      <c r="E223" s="213">
        <f t="shared" si="99"/>
        <v>0</v>
      </c>
      <c r="F223" s="213">
        <f t="shared" si="99"/>
        <v>0</v>
      </c>
      <c r="G223" s="213">
        <f t="shared" si="99"/>
        <v>1945</v>
      </c>
      <c r="H223" s="213">
        <v>1241</v>
      </c>
      <c r="I223" s="213">
        <v>6</v>
      </c>
      <c r="J223" s="213">
        <v>0</v>
      </c>
      <c r="K223" s="213">
        <v>0</v>
      </c>
      <c r="L223" s="213">
        <v>1235</v>
      </c>
      <c r="M223" s="219">
        <f t="shared" si="82"/>
        <v>-710</v>
      </c>
      <c r="N223" s="219">
        <f t="shared" si="85"/>
        <v>-475</v>
      </c>
      <c r="O223" s="220"/>
      <c r="P223" s="221">
        <v>20808</v>
      </c>
      <c r="Q223" s="222" t="s">
        <v>68</v>
      </c>
    </row>
    <row r="224" spans="1:17">
      <c r="A224" s="218" t="s">
        <v>225</v>
      </c>
      <c r="B224" s="219">
        <v>160</v>
      </c>
      <c r="C224" s="219">
        <f t="shared" ref="C224:C228" si="100">SUM(D224:G224)</f>
        <v>6</v>
      </c>
      <c r="D224" s="219">
        <v>6</v>
      </c>
      <c r="E224" s="219">
        <v>0</v>
      </c>
      <c r="F224" s="219">
        <v>0</v>
      </c>
      <c r="G224" s="219"/>
      <c r="H224" s="219">
        <v>6</v>
      </c>
      <c r="I224" s="219">
        <v>6</v>
      </c>
      <c r="J224" s="219">
        <v>0</v>
      </c>
      <c r="K224" s="219">
        <v>0</v>
      </c>
      <c r="L224" s="219">
        <v>0</v>
      </c>
      <c r="M224" s="219">
        <f t="shared" si="82"/>
        <v>0</v>
      </c>
      <c r="N224" s="219">
        <f t="shared" si="85"/>
        <v>-154</v>
      </c>
      <c r="O224" s="220"/>
      <c r="P224" s="221">
        <v>2080801</v>
      </c>
      <c r="Q224" s="223" t="s">
        <v>70</v>
      </c>
    </row>
    <row r="225" spans="1:17">
      <c r="A225" s="218" t="s">
        <v>226</v>
      </c>
      <c r="B225" s="219">
        <v>402</v>
      </c>
      <c r="C225" s="219">
        <f t="shared" si="100"/>
        <v>0</v>
      </c>
      <c r="D225" s="219">
        <v>0</v>
      </c>
      <c r="E225" s="219">
        <v>0</v>
      </c>
      <c r="F225" s="219">
        <v>0</v>
      </c>
      <c r="G225" s="219"/>
      <c r="H225" s="219">
        <v>294</v>
      </c>
      <c r="I225" s="219">
        <v>0</v>
      </c>
      <c r="J225" s="219">
        <v>0</v>
      </c>
      <c r="K225" s="219">
        <v>0</v>
      </c>
      <c r="L225" s="219">
        <v>294</v>
      </c>
      <c r="M225" s="219">
        <f t="shared" si="82"/>
        <v>294</v>
      </c>
      <c r="N225" s="219">
        <f t="shared" si="85"/>
        <v>-108</v>
      </c>
      <c r="O225" s="220"/>
      <c r="P225" s="221">
        <v>2080802</v>
      </c>
      <c r="Q225" s="223" t="s">
        <v>70</v>
      </c>
    </row>
    <row r="226" spans="1:17">
      <c r="A226" s="218" t="s">
        <v>227</v>
      </c>
      <c r="B226" s="219">
        <v>137</v>
      </c>
      <c r="C226" s="219">
        <f t="shared" si="100"/>
        <v>0</v>
      </c>
      <c r="D226" s="219">
        <v>0</v>
      </c>
      <c r="E226" s="219">
        <v>0</v>
      </c>
      <c r="F226" s="219">
        <v>0</v>
      </c>
      <c r="G226" s="219"/>
      <c r="H226" s="219">
        <v>121</v>
      </c>
      <c r="I226" s="219">
        <v>0</v>
      </c>
      <c r="J226" s="219">
        <v>0</v>
      </c>
      <c r="K226" s="219">
        <v>0</v>
      </c>
      <c r="L226" s="219">
        <v>121</v>
      </c>
      <c r="M226" s="219">
        <f t="shared" si="82"/>
        <v>121</v>
      </c>
      <c r="N226" s="219">
        <f t="shared" si="85"/>
        <v>-16</v>
      </c>
      <c r="O226" s="220"/>
      <c r="P226" s="221">
        <v>2080803</v>
      </c>
      <c r="Q226" s="223" t="s">
        <v>70</v>
      </c>
    </row>
    <row r="227" spans="1:17">
      <c r="A227" s="218" t="s">
        <v>228</v>
      </c>
      <c r="B227" s="219">
        <v>543</v>
      </c>
      <c r="C227" s="219">
        <f t="shared" si="100"/>
        <v>670</v>
      </c>
      <c r="D227" s="219">
        <v>0</v>
      </c>
      <c r="E227" s="219">
        <v>0</v>
      </c>
      <c r="F227" s="219">
        <v>0</v>
      </c>
      <c r="G227" s="219">
        <v>670</v>
      </c>
      <c r="H227" s="219">
        <v>401</v>
      </c>
      <c r="I227" s="219">
        <v>0</v>
      </c>
      <c r="J227" s="219">
        <v>0</v>
      </c>
      <c r="K227" s="219">
        <v>0</v>
      </c>
      <c r="L227" s="219">
        <v>401</v>
      </c>
      <c r="M227" s="219">
        <f t="shared" si="82"/>
        <v>-269</v>
      </c>
      <c r="N227" s="219">
        <f t="shared" si="85"/>
        <v>-142</v>
      </c>
      <c r="O227" s="220"/>
      <c r="P227" s="221">
        <v>2080805</v>
      </c>
      <c r="Q227" s="223" t="s">
        <v>70</v>
      </c>
    </row>
    <row r="228" spans="1:17">
      <c r="A228" s="218" t="s">
        <v>229</v>
      </c>
      <c r="B228" s="219">
        <v>474</v>
      </c>
      <c r="C228" s="219">
        <f t="shared" si="100"/>
        <v>1275</v>
      </c>
      <c r="D228" s="219"/>
      <c r="E228" s="219">
        <v>0</v>
      </c>
      <c r="F228" s="219">
        <v>0</v>
      </c>
      <c r="G228" s="219">
        <v>1275</v>
      </c>
      <c r="H228" s="219">
        <v>419</v>
      </c>
      <c r="I228" s="219">
        <v>0</v>
      </c>
      <c r="J228" s="219">
        <v>0</v>
      </c>
      <c r="K228" s="219">
        <v>0</v>
      </c>
      <c r="L228" s="219">
        <v>419</v>
      </c>
      <c r="M228" s="219">
        <f t="shared" si="82"/>
        <v>-856</v>
      </c>
      <c r="N228" s="219">
        <f t="shared" si="85"/>
        <v>-55</v>
      </c>
      <c r="O228" s="220"/>
      <c r="P228" s="221">
        <v>2080899</v>
      </c>
      <c r="Q228" s="223" t="s">
        <v>70</v>
      </c>
    </row>
    <row r="229" spans="1:17">
      <c r="A229" s="218" t="s">
        <v>230</v>
      </c>
      <c r="B229" s="213">
        <v>890</v>
      </c>
      <c r="C229" s="213">
        <f t="shared" ref="B229:L229" si="101">SUM(C230:C233)</f>
        <v>708</v>
      </c>
      <c r="D229" s="213">
        <f t="shared" si="101"/>
        <v>0</v>
      </c>
      <c r="E229" s="213">
        <f t="shared" si="101"/>
        <v>0</v>
      </c>
      <c r="F229" s="213">
        <f t="shared" si="101"/>
        <v>0</v>
      </c>
      <c r="G229" s="213">
        <f t="shared" si="101"/>
        <v>708</v>
      </c>
      <c r="H229" s="213">
        <v>508</v>
      </c>
      <c r="I229" s="213">
        <v>2</v>
      </c>
      <c r="J229" s="213">
        <v>0</v>
      </c>
      <c r="K229" s="213">
        <v>0</v>
      </c>
      <c r="L229" s="213">
        <v>506</v>
      </c>
      <c r="M229" s="219">
        <f t="shared" si="82"/>
        <v>-200</v>
      </c>
      <c r="N229" s="219">
        <f t="shared" si="85"/>
        <v>-382</v>
      </c>
      <c r="O229" s="220"/>
      <c r="P229" s="221">
        <v>20809</v>
      </c>
      <c r="Q229" s="222" t="s">
        <v>68</v>
      </c>
    </row>
    <row r="230" spans="1:17">
      <c r="A230" s="218" t="s">
        <v>231</v>
      </c>
      <c r="B230" s="219">
        <v>10</v>
      </c>
      <c r="C230" s="219">
        <f t="shared" ref="C230:C233" si="102">SUM(D230:G230)</f>
        <v>0</v>
      </c>
      <c r="D230" s="219"/>
      <c r="E230" s="219"/>
      <c r="F230" s="219"/>
      <c r="G230" s="219">
        <v>0</v>
      </c>
      <c r="H230" s="219">
        <v>0</v>
      </c>
      <c r="I230" s="219">
        <v>0</v>
      </c>
      <c r="J230" s="219">
        <v>0</v>
      </c>
      <c r="K230" s="219">
        <v>0</v>
      </c>
      <c r="L230" s="219">
        <v>0</v>
      </c>
      <c r="M230" s="219">
        <f t="shared" si="82"/>
        <v>0</v>
      </c>
      <c r="N230" s="219">
        <f t="shared" si="85"/>
        <v>-10</v>
      </c>
      <c r="O230" s="220"/>
      <c r="P230" s="221">
        <v>2080902</v>
      </c>
      <c r="Q230" s="223" t="s">
        <v>70</v>
      </c>
    </row>
    <row r="231" spans="1:17">
      <c r="A231" s="218" t="s">
        <v>232</v>
      </c>
      <c r="B231" s="219">
        <v>110</v>
      </c>
      <c r="C231" s="219">
        <f t="shared" si="102"/>
        <v>0</v>
      </c>
      <c r="D231" s="219"/>
      <c r="E231" s="219"/>
      <c r="F231" s="219">
        <v>0</v>
      </c>
      <c r="G231" s="219">
        <v>0</v>
      </c>
      <c r="H231" s="219">
        <v>2</v>
      </c>
      <c r="I231" s="219">
        <v>2</v>
      </c>
      <c r="J231" s="219">
        <v>0</v>
      </c>
      <c r="K231" s="219">
        <v>0</v>
      </c>
      <c r="L231" s="219">
        <v>0</v>
      </c>
      <c r="M231" s="219">
        <f t="shared" si="82"/>
        <v>2</v>
      </c>
      <c r="N231" s="219">
        <f t="shared" si="85"/>
        <v>-108</v>
      </c>
      <c r="O231" s="220"/>
      <c r="P231" s="221">
        <v>2080903</v>
      </c>
      <c r="Q231" s="223" t="s">
        <v>70</v>
      </c>
    </row>
    <row r="232" spans="1:17">
      <c r="A232" s="218" t="s">
        <v>233</v>
      </c>
      <c r="B232" s="219">
        <v>623</v>
      </c>
      <c r="C232" s="219">
        <f t="shared" si="102"/>
        <v>0</v>
      </c>
      <c r="D232" s="219">
        <v>0</v>
      </c>
      <c r="E232" s="219">
        <v>0</v>
      </c>
      <c r="F232" s="219">
        <v>0</v>
      </c>
      <c r="G232" s="219"/>
      <c r="H232" s="219">
        <v>476</v>
      </c>
      <c r="I232" s="219">
        <v>0</v>
      </c>
      <c r="J232" s="219">
        <v>0</v>
      </c>
      <c r="K232" s="219">
        <v>0</v>
      </c>
      <c r="L232" s="219">
        <v>476</v>
      </c>
      <c r="M232" s="219">
        <f t="shared" si="82"/>
        <v>476</v>
      </c>
      <c r="N232" s="219">
        <f t="shared" si="85"/>
        <v>-147</v>
      </c>
      <c r="O232" s="220"/>
      <c r="P232" s="221">
        <v>2080905</v>
      </c>
      <c r="Q232" s="223" t="s">
        <v>70</v>
      </c>
    </row>
    <row r="233" spans="1:17">
      <c r="A233" s="218" t="s">
        <v>234</v>
      </c>
      <c r="B233" s="219">
        <v>147</v>
      </c>
      <c r="C233" s="219">
        <f t="shared" si="102"/>
        <v>708</v>
      </c>
      <c r="D233" s="219">
        <v>0</v>
      </c>
      <c r="E233" s="219">
        <v>0</v>
      </c>
      <c r="F233" s="219">
        <v>0</v>
      </c>
      <c r="G233" s="219">
        <v>708</v>
      </c>
      <c r="H233" s="219">
        <v>30</v>
      </c>
      <c r="I233" s="219">
        <v>0</v>
      </c>
      <c r="J233" s="219">
        <v>0</v>
      </c>
      <c r="K233" s="219">
        <v>0</v>
      </c>
      <c r="L233" s="219">
        <v>30</v>
      </c>
      <c r="M233" s="219">
        <f t="shared" si="82"/>
        <v>-678</v>
      </c>
      <c r="N233" s="219">
        <f t="shared" si="85"/>
        <v>-117</v>
      </c>
      <c r="O233" s="220"/>
      <c r="P233" s="221">
        <v>2080999</v>
      </c>
      <c r="Q233" s="223" t="s">
        <v>70</v>
      </c>
    </row>
    <row r="234" spans="1:17">
      <c r="A234" s="218" t="s">
        <v>235</v>
      </c>
      <c r="B234" s="213">
        <v>1762</v>
      </c>
      <c r="C234" s="213">
        <f t="shared" ref="B234:L234" si="103">SUM(C235:C240)</f>
        <v>1996</v>
      </c>
      <c r="D234" s="213">
        <f t="shared" si="103"/>
        <v>381</v>
      </c>
      <c r="E234" s="213">
        <f t="shared" si="103"/>
        <v>30</v>
      </c>
      <c r="F234" s="213">
        <f t="shared" si="103"/>
        <v>0</v>
      </c>
      <c r="G234" s="213">
        <f t="shared" si="103"/>
        <v>1585</v>
      </c>
      <c r="H234" s="213">
        <v>1964</v>
      </c>
      <c r="I234" s="213">
        <v>390</v>
      </c>
      <c r="J234" s="213">
        <v>31</v>
      </c>
      <c r="K234" s="213">
        <v>0</v>
      </c>
      <c r="L234" s="213">
        <v>1543</v>
      </c>
      <c r="M234" s="219">
        <f t="shared" si="82"/>
        <v>-32</v>
      </c>
      <c r="N234" s="219">
        <f t="shared" si="85"/>
        <v>202</v>
      </c>
      <c r="O234" s="220"/>
      <c r="P234" s="221">
        <v>20810</v>
      </c>
      <c r="Q234" s="222" t="s">
        <v>68</v>
      </c>
    </row>
    <row r="235" spans="1:17">
      <c r="A235" s="225" t="s">
        <v>236</v>
      </c>
      <c r="B235" s="219">
        <v>86</v>
      </c>
      <c r="C235" s="219">
        <f t="shared" ref="C235:C240" si="104">SUM(D235:G235)</f>
        <v>106</v>
      </c>
      <c r="D235" s="219">
        <v>0</v>
      </c>
      <c r="E235" s="219">
        <v>0</v>
      </c>
      <c r="F235" s="219">
        <v>0</v>
      </c>
      <c r="G235" s="219">
        <v>106</v>
      </c>
      <c r="H235" s="219">
        <v>95</v>
      </c>
      <c r="I235" s="219">
        <v>0</v>
      </c>
      <c r="J235" s="219">
        <v>0</v>
      </c>
      <c r="K235" s="219">
        <v>0</v>
      </c>
      <c r="L235" s="219">
        <v>95</v>
      </c>
      <c r="M235" s="219">
        <f t="shared" si="82"/>
        <v>-11</v>
      </c>
      <c r="N235" s="219">
        <f t="shared" si="85"/>
        <v>9</v>
      </c>
      <c r="O235" s="220"/>
      <c r="P235" s="221">
        <v>2081001</v>
      </c>
      <c r="Q235" s="223" t="s">
        <v>70</v>
      </c>
    </row>
    <row r="236" spans="1:17">
      <c r="A236" s="225" t="s">
        <v>237</v>
      </c>
      <c r="B236" s="219">
        <v>542</v>
      </c>
      <c r="C236" s="219">
        <f t="shared" si="104"/>
        <v>443</v>
      </c>
      <c r="D236" s="219"/>
      <c r="E236" s="219">
        <v>0</v>
      </c>
      <c r="F236" s="219">
        <v>0</v>
      </c>
      <c r="G236" s="219">
        <v>443</v>
      </c>
      <c r="H236" s="219">
        <v>460</v>
      </c>
      <c r="I236" s="219">
        <v>0</v>
      </c>
      <c r="J236" s="219">
        <v>0</v>
      </c>
      <c r="K236" s="219">
        <v>0</v>
      </c>
      <c r="L236" s="219">
        <v>460</v>
      </c>
      <c r="M236" s="219">
        <f t="shared" ref="M236:M299" si="105">H236-C236</f>
        <v>17</v>
      </c>
      <c r="N236" s="219">
        <f t="shared" si="85"/>
        <v>-82</v>
      </c>
      <c r="O236" s="220"/>
      <c r="P236" s="221">
        <v>2081002</v>
      </c>
      <c r="Q236" s="223" t="s">
        <v>70</v>
      </c>
    </row>
    <row r="237" spans="1:17">
      <c r="A237" s="225" t="s">
        <v>238</v>
      </c>
      <c r="B237" s="219">
        <v>31</v>
      </c>
      <c r="C237" s="219">
        <f t="shared" si="104"/>
        <v>30</v>
      </c>
      <c r="D237" s="219">
        <v>0</v>
      </c>
      <c r="E237" s="219">
        <v>0</v>
      </c>
      <c r="F237" s="219">
        <v>0</v>
      </c>
      <c r="G237" s="219">
        <v>30</v>
      </c>
      <c r="H237" s="219">
        <v>30</v>
      </c>
      <c r="I237" s="219">
        <v>0</v>
      </c>
      <c r="J237" s="219">
        <v>0</v>
      </c>
      <c r="K237" s="219">
        <v>0</v>
      </c>
      <c r="L237" s="219">
        <v>30</v>
      </c>
      <c r="M237" s="219">
        <f t="shared" si="105"/>
        <v>0</v>
      </c>
      <c r="N237" s="219">
        <f t="shared" si="85"/>
        <v>-1</v>
      </c>
      <c r="O237" s="220"/>
      <c r="P237" s="221">
        <v>2081004</v>
      </c>
      <c r="Q237" s="223" t="s">
        <v>70</v>
      </c>
    </row>
    <row r="238" spans="1:17">
      <c r="A238" s="225" t="s">
        <v>239</v>
      </c>
      <c r="B238" s="219">
        <v>648</v>
      </c>
      <c r="C238" s="219">
        <f t="shared" si="104"/>
        <v>601</v>
      </c>
      <c r="D238" s="219">
        <v>381</v>
      </c>
      <c r="E238" s="219">
        <v>30</v>
      </c>
      <c r="F238" s="219">
        <v>0</v>
      </c>
      <c r="G238" s="219">
        <v>190</v>
      </c>
      <c r="H238" s="219">
        <v>611</v>
      </c>
      <c r="I238" s="219">
        <v>390</v>
      </c>
      <c r="J238" s="219">
        <v>31</v>
      </c>
      <c r="K238" s="219">
        <v>0</v>
      </c>
      <c r="L238" s="219">
        <v>190</v>
      </c>
      <c r="M238" s="219">
        <f t="shared" si="105"/>
        <v>10</v>
      </c>
      <c r="N238" s="219">
        <f t="shared" ref="N238:N301" si="106">H238-B238</f>
        <v>-37</v>
      </c>
      <c r="O238" s="220"/>
      <c r="P238" s="221">
        <v>2081005</v>
      </c>
      <c r="Q238" s="223" t="s">
        <v>70</v>
      </c>
    </row>
    <row r="239" spans="1:17">
      <c r="A239" s="225" t="s">
        <v>240</v>
      </c>
      <c r="B239" s="219">
        <v>415</v>
      </c>
      <c r="C239" s="219">
        <f t="shared" si="104"/>
        <v>716</v>
      </c>
      <c r="D239" s="219"/>
      <c r="E239" s="219"/>
      <c r="F239" s="219"/>
      <c r="G239" s="219">
        <v>716</v>
      </c>
      <c r="H239" s="219">
        <v>668</v>
      </c>
      <c r="I239" s="219">
        <v>0</v>
      </c>
      <c r="J239" s="219">
        <v>0</v>
      </c>
      <c r="K239" s="219">
        <v>0</v>
      </c>
      <c r="L239" s="219">
        <v>668</v>
      </c>
      <c r="M239" s="219">
        <f t="shared" si="105"/>
        <v>-48</v>
      </c>
      <c r="N239" s="219">
        <f t="shared" si="106"/>
        <v>253</v>
      </c>
      <c r="O239" s="220"/>
      <c r="P239" s="221">
        <v>2081006</v>
      </c>
      <c r="Q239" s="223" t="s">
        <v>70</v>
      </c>
    </row>
    <row r="240" spans="1:17">
      <c r="A240" s="225" t="s">
        <v>241</v>
      </c>
      <c r="B240" s="219">
        <v>40</v>
      </c>
      <c r="C240" s="219">
        <f t="shared" si="104"/>
        <v>100</v>
      </c>
      <c r="D240" s="219">
        <v>0</v>
      </c>
      <c r="E240" s="219">
        <v>0</v>
      </c>
      <c r="F240" s="219">
        <v>0</v>
      </c>
      <c r="G240" s="219">
        <v>100</v>
      </c>
      <c r="H240" s="219">
        <v>100</v>
      </c>
      <c r="I240" s="219">
        <v>0</v>
      </c>
      <c r="J240" s="219">
        <v>0</v>
      </c>
      <c r="K240" s="219">
        <v>0</v>
      </c>
      <c r="L240" s="219">
        <v>100</v>
      </c>
      <c r="M240" s="219">
        <f t="shared" si="105"/>
        <v>0</v>
      </c>
      <c r="N240" s="219">
        <f t="shared" si="106"/>
        <v>60</v>
      </c>
      <c r="O240" s="220"/>
      <c r="P240" s="221">
        <v>2081099</v>
      </c>
      <c r="Q240" s="223" t="s">
        <v>70</v>
      </c>
    </row>
    <row r="241" spans="1:17">
      <c r="A241" s="218" t="s">
        <v>242</v>
      </c>
      <c r="B241" s="213">
        <v>955</v>
      </c>
      <c r="C241" s="213">
        <f t="shared" ref="B241:L241" si="107">SUM(C242:C246)</f>
        <v>1019</v>
      </c>
      <c r="D241" s="213">
        <f t="shared" si="107"/>
        <v>199</v>
      </c>
      <c r="E241" s="213">
        <f t="shared" si="107"/>
        <v>19</v>
      </c>
      <c r="F241" s="213">
        <f t="shared" si="107"/>
        <v>0</v>
      </c>
      <c r="G241" s="213">
        <f t="shared" si="107"/>
        <v>801</v>
      </c>
      <c r="H241" s="213">
        <v>1004</v>
      </c>
      <c r="I241" s="213">
        <v>214</v>
      </c>
      <c r="J241" s="213">
        <v>19</v>
      </c>
      <c r="K241" s="213">
        <v>0</v>
      </c>
      <c r="L241" s="213">
        <v>771</v>
      </c>
      <c r="M241" s="219">
        <f t="shared" si="105"/>
        <v>-15</v>
      </c>
      <c r="N241" s="219">
        <f t="shared" si="106"/>
        <v>49</v>
      </c>
      <c r="O241" s="220"/>
      <c r="P241" s="221">
        <v>20811</v>
      </c>
      <c r="Q241" s="222" t="s">
        <v>68</v>
      </c>
    </row>
    <row r="242" spans="1:17">
      <c r="A242" s="218" t="s">
        <v>69</v>
      </c>
      <c r="B242" s="219">
        <v>223</v>
      </c>
      <c r="C242" s="219">
        <f t="shared" ref="C242:C246" si="108">SUM(D242:G242)</f>
        <v>218</v>
      </c>
      <c r="D242" s="219">
        <v>199</v>
      </c>
      <c r="E242" s="219">
        <v>19</v>
      </c>
      <c r="F242" s="219">
        <v>0</v>
      </c>
      <c r="G242" s="219">
        <v>0</v>
      </c>
      <c r="H242" s="219">
        <v>233</v>
      </c>
      <c r="I242" s="219">
        <v>214</v>
      </c>
      <c r="J242" s="219">
        <v>19</v>
      </c>
      <c r="K242" s="219">
        <v>0</v>
      </c>
      <c r="L242" s="219">
        <v>0</v>
      </c>
      <c r="M242" s="219">
        <f t="shared" si="105"/>
        <v>15</v>
      </c>
      <c r="N242" s="219">
        <f t="shared" si="106"/>
        <v>10</v>
      </c>
      <c r="O242" s="220"/>
      <c r="P242" s="221">
        <v>2081101</v>
      </c>
      <c r="Q242" s="223" t="s">
        <v>70</v>
      </c>
    </row>
    <row r="243" spans="1:17">
      <c r="A243" s="218" t="s">
        <v>243</v>
      </c>
      <c r="B243" s="219">
        <v>219</v>
      </c>
      <c r="C243" s="219">
        <f t="shared" si="108"/>
        <v>259</v>
      </c>
      <c r="D243" s="219">
        <v>0</v>
      </c>
      <c r="E243" s="219">
        <v>0</v>
      </c>
      <c r="F243" s="219">
        <v>0</v>
      </c>
      <c r="G243" s="219">
        <v>259</v>
      </c>
      <c r="H243" s="219">
        <v>229</v>
      </c>
      <c r="I243" s="219">
        <v>0</v>
      </c>
      <c r="J243" s="219">
        <v>0</v>
      </c>
      <c r="K243" s="219">
        <v>0</v>
      </c>
      <c r="L243" s="219">
        <v>229</v>
      </c>
      <c r="M243" s="219">
        <f t="shared" si="105"/>
        <v>-30</v>
      </c>
      <c r="N243" s="219">
        <f t="shared" si="106"/>
        <v>10</v>
      </c>
      <c r="O243" s="220"/>
      <c r="P243" s="221">
        <v>2081104</v>
      </c>
      <c r="Q243" s="223" t="s">
        <v>70</v>
      </c>
    </row>
    <row r="244" spans="1:17">
      <c r="A244" s="218" t="s">
        <v>244</v>
      </c>
      <c r="B244" s="219">
        <v>121</v>
      </c>
      <c r="C244" s="219">
        <f t="shared" si="108"/>
        <v>114</v>
      </c>
      <c r="D244" s="219">
        <v>0</v>
      </c>
      <c r="E244" s="219">
        <v>0</v>
      </c>
      <c r="F244" s="219">
        <v>0</v>
      </c>
      <c r="G244" s="219">
        <v>114</v>
      </c>
      <c r="H244" s="219">
        <v>114</v>
      </c>
      <c r="I244" s="219">
        <v>0</v>
      </c>
      <c r="J244" s="219">
        <v>0</v>
      </c>
      <c r="K244" s="219">
        <v>0</v>
      </c>
      <c r="L244" s="219">
        <v>114</v>
      </c>
      <c r="M244" s="219">
        <f t="shared" si="105"/>
        <v>0</v>
      </c>
      <c r="N244" s="219">
        <f t="shared" si="106"/>
        <v>-7</v>
      </c>
      <c r="O244" s="220"/>
      <c r="P244" s="221">
        <v>2081105</v>
      </c>
      <c r="Q244" s="223" t="s">
        <v>70</v>
      </c>
    </row>
    <row r="245" spans="1:17">
      <c r="A245" s="218" t="s">
        <v>245</v>
      </c>
      <c r="B245" s="219">
        <v>310</v>
      </c>
      <c r="C245" s="219">
        <f t="shared" si="108"/>
        <v>3</v>
      </c>
      <c r="D245" s="219">
        <v>0</v>
      </c>
      <c r="E245" s="219">
        <v>0</v>
      </c>
      <c r="F245" s="219">
        <v>0</v>
      </c>
      <c r="G245" s="219">
        <v>3</v>
      </c>
      <c r="H245" s="219">
        <v>330</v>
      </c>
      <c r="I245" s="219">
        <v>0</v>
      </c>
      <c r="J245" s="219">
        <v>0</v>
      </c>
      <c r="K245" s="219">
        <v>0</v>
      </c>
      <c r="L245" s="219">
        <v>330</v>
      </c>
      <c r="M245" s="219">
        <f t="shared" si="105"/>
        <v>327</v>
      </c>
      <c r="N245" s="219">
        <f t="shared" si="106"/>
        <v>20</v>
      </c>
      <c r="O245" s="220"/>
      <c r="P245" s="221">
        <v>2081107</v>
      </c>
      <c r="Q245" s="223" t="s">
        <v>70</v>
      </c>
    </row>
    <row r="246" spans="1:17">
      <c r="A246" s="218" t="s">
        <v>246</v>
      </c>
      <c r="B246" s="219">
        <v>82</v>
      </c>
      <c r="C246" s="219">
        <f t="shared" si="108"/>
        <v>425</v>
      </c>
      <c r="D246" s="219">
        <v>0</v>
      </c>
      <c r="E246" s="219">
        <v>0</v>
      </c>
      <c r="F246" s="219">
        <v>0</v>
      </c>
      <c r="G246" s="219">
        <v>425</v>
      </c>
      <c r="H246" s="219">
        <v>98</v>
      </c>
      <c r="I246" s="219">
        <v>0</v>
      </c>
      <c r="J246" s="219">
        <v>0</v>
      </c>
      <c r="K246" s="219">
        <v>0</v>
      </c>
      <c r="L246" s="219">
        <v>98</v>
      </c>
      <c r="M246" s="219">
        <f t="shared" si="105"/>
        <v>-327</v>
      </c>
      <c r="N246" s="219">
        <f t="shared" si="106"/>
        <v>16</v>
      </c>
      <c r="O246" s="220"/>
      <c r="P246" s="221">
        <v>2081199</v>
      </c>
      <c r="Q246" s="223" t="s">
        <v>70</v>
      </c>
    </row>
    <row r="247" spans="1:17">
      <c r="A247" s="218" t="s">
        <v>247</v>
      </c>
      <c r="B247" s="213">
        <v>120</v>
      </c>
      <c r="C247" s="213">
        <f t="shared" ref="B247:L247" si="109">SUM(C248:C250)</f>
        <v>108</v>
      </c>
      <c r="D247" s="213">
        <f t="shared" si="109"/>
        <v>72</v>
      </c>
      <c r="E247" s="213">
        <f t="shared" si="109"/>
        <v>12</v>
      </c>
      <c r="F247" s="213">
        <f t="shared" si="109"/>
        <v>0</v>
      </c>
      <c r="G247" s="213">
        <f t="shared" si="109"/>
        <v>24</v>
      </c>
      <c r="H247" s="213">
        <v>143</v>
      </c>
      <c r="I247" s="213">
        <v>74</v>
      </c>
      <c r="J247" s="213">
        <v>12</v>
      </c>
      <c r="K247" s="213">
        <v>0</v>
      </c>
      <c r="L247" s="213">
        <v>57</v>
      </c>
      <c r="M247" s="219">
        <f t="shared" si="105"/>
        <v>35</v>
      </c>
      <c r="N247" s="219">
        <f t="shared" si="106"/>
        <v>23</v>
      </c>
      <c r="O247" s="220"/>
      <c r="P247" s="221">
        <v>20816</v>
      </c>
      <c r="Q247" s="222" t="s">
        <v>68</v>
      </c>
    </row>
    <row r="248" spans="1:17">
      <c r="A248" s="218" t="s">
        <v>69</v>
      </c>
      <c r="B248" s="219">
        <v>75</v>
      </c>
      <c r="C248" s="219">
        <f t="shared" ref="C248:C250" si="110">SUM(D248:G248)</f>
        <v>84</v>
      </c>
      <c r="D248" s="219">
        <v>72</v>
      </c>
      <c r="E248" s="219">
        <v>12</v>
      </c>
      <c r="F248" s="219">
        <v>0</v>
      </c>
      <c r="G248" s="219">
        <v>0</v>
      </c>
      <c r="H248" s="219">
        <v>86</v>
      </c>
      <c r="I248" s="219">
        <v>74</v>
      </c>
      <c r="J248" s="219">
        <v>12</v>
      </c>
      <c r="K248" s="219">
        <v>0</v>
      </c>
      <c r="L248" s="219">
        <v>0</v>
      </c>
      <c r="M248" s="219">
        <f t="shared" si="105"/>
        <v>2</v>
      </c>
      <c r="N248" s="219">
        <f t="shared" si="106"/>
        <v>11</v>
      </c>
      <c r="O248" s="220"/>
      <c r="P248" s="221">
        <v>2081601</v>
      </c>
      <c r="Q248" s="223" t="s">
        <v>70</v>
      </c>
    </row>
    <row r="249" spans="1:17">
      <c r="A249" s="218" t="s">
        <v>76</v>
      </c>
      <c r="B249" s="219">
        <v>45</v>
      </c>
      <c r="C249" s="219">
        <f t="shared" si="110"/>
        <v>24</v>
      </c>
      <c r="D249" s="219">
        <v>0</v>
      </c>
      <c r="E249" s="219">
        <v>0</v>
      </c>
      <c r="F249" s="219">
        <v>0</v>
      </c>
      <c r="G249" s="219">
        <v>24</v>
      </c>
      <c r="H249" s="219">
        <v>1</v>
      </c>
      <c r="I249" s="219">
        <v>0</v>
      </c>
      <c r="J249" s="219">
        <v>0</v>
      </c>
      <c r="K249" s="219">
        <v>0</v>
      </c>
      <c r="L249" s="219">
        <v>1</v>
      </c>
      <c r="M249" s="219">
        <f t="shared" si="105"/>
        <v>-23</v>
      </c>
      <c r="N249" s="219">
        <f t="shared" si="106"/>
        <v>-44</v>
      </c>
      <c r="O249" s="220"/>
      <c r="P249" s="221">
        <v>2081602</v>
      </c>
      <c r="Q249" s="223" t="s">
        <v>70</v>
      </c>
    </row>
    <row r="250" spans="1:17">
      <c r="A250" s="218" t="s">
        <v>76</v>
      </c>
      <c r="B250" s="219"/>
      <c r="C250" s="219">
        <f t="shared" si="110"/>
        <v>0</v>
      </c>
      <c r="D250" s="219">
        <v>0</v>
      </c>
      <c r="E250" s="219">
        <v>0</v>
      </c>
      <c r="F250" s="219">
        <v>0</v>
      </c>
      <c r="G250" s="219"/>
      <c r="H250" s="219">
        <v>56</v>
      </c>
      <c r="I250" s="219">
        <v>0</v>
      </c>
      <c r="J250" s="219">
        <v>0</v>
      </c>
      <c r="K250" s="219">
        <v>0</v>
      </c>
      <c r="L250" s="219">
        <v>56</v>
      </c>
      <c r="M250" s="219">
        <f t="shared" si="105"/>
        <v>56</v>
      </c>
      <c r="N250" s="219">
        <f t="shared" si="106"/>
        <v>56</v>
      </c>
      <c r="O250" s="220"/>
      <c r="P250" s="221">
        <v>2081699</v>
      </c>
      <c r="Q250" s="223" t="s">
        <v>70</v>
      </c>
    </row>
    <row r="251" spans="1:17">
      <c r="A251" s="218" t="s">
        <v>248</v>
      </c>
      <c r="B251" s="213">
        <v>480</v>
      </c>
      <c r="C251" s="213">
        <f t="shared" ref="B251:L251" si="111">SUM(C252)</f>
        <v>614</v>
      </c>
      <c r="D251" s="213">
        <f t="shared" si="111"/>
        <v>0</v>
      </c>
      <c r="E251" s="213">
        <f t="shared" si="111"/>
        <v>0</v>
      </c>
      <c r="F251" s="213">
        <f t="shared" si="111"/>
        <v>0</v>
      </c>
      <c r="G251" s="213">
        <f t="shared" si="111"/>
        <v>614</v>
      </c>
      <c r="H251" s="213">
        <v>414</v>
      </c>
      <c r="I251" s="213">
        <v>0</v>
      </c>
      <c r="J251" s="213">
        <v>0</v>
      </c>
      <c r="K251" s="213">
        <v>0</v>
      </c>
      <c r="L251" s="213">
        <v>414</v>
      </c>
      <c r="M251" s="219">
        <f t="shared" si="105"/>
        <v>-200</v>
      </c>
      <c r="N251" s="219">
        <f t="shared" si="106"/>
        <v>-66</v>
      </c>
      <c r="O251" s="220"/>
      <c r="P251" s="221">
        <v>20819</v>
      </c>
      <c r="Q251" s="222" t="s">
        <v>68</v>
      </c>
    </row>
    <row r="252" spans="1:17">
      <c r="A252" s="218" t="s">
        <v>249</v>
      </c>
      <c r="B252" s="219">
        <v>480</v>
      </c>
      <c r="C252" s="219">
        <f t="shared" ref="C252:C256" si="112">SUM(D252:G252)</f>
        <v>614</v>
      </c>
      <c r="D252" s="219">
        <v>0</v>
      </c>
      <c r="E252" s="219">
        <v>0</v>
      </c>
      <c r="F252" s="219">
        <v>0</v>
      </c>
      <c r="G252" s="219">
        <v>614</v>
      </c>
      <c r="H252" s="219">
        <v>414</v>
      </c>
      <c r="I252" s="219">
        <v>0</v>
      </c>
      <c r="J252" s="219">
        <v>0</v>
      </c>
      <c r="K252" s="219">
        <v>0</v>
      </c>
      <c r="L252" s="219">
        <v>414</v>
      </c>
      <c r="M252" s="219">
        <f t="shared" si="105"/>
        <v>-200</v>
      </c>
      <c r="N252" s="219">
        <f t="shared" si="106"/>
        <v>-66</v>
      </c>
      <c r="O252" s="220"/>
      <c r="P252" s="221">
        <v>2081901</v>
      </c>
      <c r="Q252" s="223" t="s">
        <v>70</v>
      </c>
    </row>
    <row r="253" spans="1:17">
      <c r="A253" s="218" t="s">
        <v>250</v>
      </c>
      <c r="B253" s="213">
        <v>198</v>
      </c>
      <c r="C253" s="213">
        <f t="shared" ref="B253:L253" si="113">SUM(C254)</f>
        <v>199</v>
      </c>
      <c r="D253" s="213">
        <f t="shared" si="113"/>
        <v>0</v>
      </c>
      <c r="E253" s="213">
        <f t="shared" si="113"/>
        <v>0</v>
      </c>
      <c r="F253" s="213">
        <f t="shared" si="113"/>
        <v>0</v>
      </c>
      <c r="G253" s="213">
        <f t="shared" si="113"/>
        <v>199</v>
      </c>
      <c r="H253" s="213">
        <v>199</v>
      </c>
      <c r="I253" s="213">
        <v>0</v>
      </c>
      <c r="J253" s="213">
        <v>0</v>
      </c>
      <c r="K253" s="213">
        <v>0</v>
      </c>
      <c r="L253" s="213">
        <v>199</v>
      </c>
      <c r="M253" s="219">
        <f t="shared" si="105"/>
        <v>0</v>
      </c>
      <c r="N253" s="219">
        <f t="shared" si="106"/>
        <v>1</v>
      </c>
      <c r="O253" s="220"/>
      <c r="P253" s="221">
        <v>20820</v>
      </c>
      <c r="Q253" s="222" t="s">
        <v>68</v>
      </c>
    </row>
    <row r="254" spans="1:17">
      <c r="A254" s="218" t="s">
        <v>251</v>
      </c>
      <c r="B254" s="219">
        <v>198</v>
      </c>
      <c r="C254" s="219">
        <f t="shared" si="112"/>
        <v>199</v>
      </c>
      <c r="D254" s="219">
        <v>0</v>
      </c>
      <c r="E254" s="219">
        <v>0</v>
      </c>
      <c r="F254" s="219">
        <v>0</v>
      </c>
      <c r="G254" s="219">
        <v>199</v>
      </c>
      <c r="H254" s="219">
        <v>199</v>
      </c>
      <c r="I254" s="219">
        <v>0</v>
      </c>
      <c r="J254" s="219">
        <v>0</v>
      </c>
      <c r="K254" s="219">
        <v>0</v>
      </c>
      <c r="L254" s="219">
        <v>199</v>
      </c>
      <c r="M254" s="219">
        <f t="shared" si="105"/>
        <v>0</v>
      </c>
      <c r="N254" s="219">
        <f t="shared" si="106"/>
        <v>1</v>
      </c>
      <c r="O254" s="220"/>
      <c r="P254" s="221">
        <v>2082001</v>
      </c>
      <c r="Q254" s="223" t="s">
        <v>70</v>
      </c>
    </row>
    <row r="255" spans="1:17">
      <c r="A255" s="226" t="s">
        <v>252</v>
      </c>
      <c r="B255" s="219">
        <v>382</v>
      </c>
      <c r="C255" s="219">
        <f t="shared" ref="B255:L255" si="114">SUM(C256)</f>
        <v>368</v>
      </c>
      <c r="D255" s="219">
        <f t="shared" si="114"/>
        <v>0</v>
      </c>
      <c r="E255" s="219">
        <f t="shared" si="114"/>
        <v>0</v>
      </c>
      <c r="F255" s="219">
        <f t="shared" si="114"/>
        <v>0</v>
      </c>
      <c r="G255" s="219">
        <f t="shared" si="114"/>
        <v>368</v>
      </c>
      <c r="H255" s="219">
        <v>368</v>
      </c>
      <c r="I255" s="219">
        <v>0</v>
      </c>
      <c r="J255" s="219">
        <v>0</v>
      </c>
      <c r="K255" s="219">
        <v>0</v>
      </c>
      <c r="L255" s="219">
        <v>368</v>
      </c>
      <c r="M255" s="219">
        <f t="shared" si="105"/>
        <v>0</v>
      </c>
      <c r="N255" s="219">
        <f t="shared" si="106"/>
        <v>-14</v>
      </c>
      <c r="O255" s="220"/>
      <c r="P255" s="221">
        <v>20821</v>
      </c>
      <c r="Q255" s="222" t="s">
        <v>68</v>
      </c>
    </row>
    <row r="256" spans="1:17">
      <c r="A256" s="226" t="s">
        <v>253</v>
      </c>
      <c r="B256" s="219">
        <v>382</v>
      </c>
      <c r="C256" s="219">
        <f t="shared" si="112"/>
        <v>368</v>
      </c>
      <c r="D256" s="219">
        <v>0</v>
      </c>
      <c r="E256" s="219">
        <v>0</v>
      </c>
      <c r="F256" s="219">
        <v>0</v>
      </c>
      <c r="G256" s="219">
        <v>368</v>
      </c>
      <c r="H256" s="219">
        <v>368</v>
      </c>
      <c r="I256" s="219">
        <v>0</v>
      </c>
      <c r="J256" s="219">
        <v>0</v>
      </c>
      <c r="K256" s="219">
        <v>0</v>
      </c>
      <c r="L256" s="219">
        <v>368</v>
      </c>
      <c r="M256" s="219">
        <f t="shared" si="105"/>
        <v>0</v>
      </c>
      <c r="N256" s="219">
        <f t="shared" si="106"/>
        <v>-14</v>
      </c>
      <c r="O256" s="220"/>
      <c r="P256" s="221">
        <v>2082101</v>
      </c>
      <c r="Q256" s="223" t="s">
        <v>70</v>
      </c>
    </row>
    <row r="257" spans="1:17">
      <c r="A257" s="218" t="s">
        <v>254</v>
      </c>
      <c r="B257" s="213">
        <v>407</v>
      </c>
      <c r="C257" s="213">
        <f t="shared" ref="B257:L257" si="115">SUM(C258)</f>
        <v>398</v>
      </c>
      <c r="D257" s="213">
        <f t="shared" si="115"/>
        <v>0</v>
      </c>
      <c r="E257" s="213">
        <f t="shared" si="115"/>
        <v>0</v>
      </c>
      <c r="F257" s="213">
        <f t="shared" si="115"/>
        <v>0</v>
      </c>
      <c r="G257" s="213">
        <f t="shared" si="115"/>
        <v>398</v>
      </c>
      <c r="H257" s="213">
        <v>325</v>
      </c>
      <c r="I257" s="213">
        <v>0</v>
      </c>
      <c r="J257" s="213">
        <v>0</v>
      </c>
      <c r="K257" s="213">
        <v>0</v>
      </c>
      <c r="L257" s="213">
        <v>325</v>
      </c>
      <c r="M257" s="219">
        <f t="shared" si="105"/>
        <v>-73</v>
      </c>
      <c r="N257" s="219">
        <f t="shared" si="106"/>
        <v>-82</v>
      </c>
      <c r="O257" s="220"/>
      <c r="P257" s="221">
        <v>20825</v>
      </c>
      <c r="Q257" s="222" t="s">
        <v>68</v>
      </c>
    </row>
    <row r="258" spans="1:17">
      <c r="A258" s="218" t="s">
        <v>255</v>
      </c>
      <c r="B258" s="219">
        <v>407</v>
      </c>
      <c r="C258" s="219">
        <f t="shared" ref="C258:C261" si="116">SUM(D258:G258)</f>
        <v>398</v>
      </c>
      <c r="D258" s="219"/>
      <c r="E258" s="219">
        <v>0</v>
      </c>
      <c r="F258" s="219">
        <v>0</v>
      </c>
      <c r="G258" s="219">
        <v>398</v>
      </c>
      <c r="H258" s="219">
        <v>325</v>
      </c>
      <c r="I258" s="219">
        <v>0</v>
      </c>
      <c r="J258" s="219">
        <v>0</v>
      </c>
      <c r="K258" s="219">
        <v>0</v>
      </c>
      <c r="L258" s="219">
        <v>325</v>
      </c>
      <c r="M258" s="219">
        <f t="shared" si="105"/>
        <v>-73</v>
      </c>
      <c r="N258" s="219">
        <f t="shared" si="106"/>
        <v>-82</v>
      </c>
      <c r="O258" s="220"/>
      <c r="P258" s="221">
        <v>2082501</v>
      </c>
      <c r="Q258" s="223" t="s">
        <v>70</v>
      </c>
    </row>
    <row r="259" spans="1:17">
      <c r="A259" s="218" t="s">
        <v>256</v>
      </c>
      <c r="B259" s="213">
        <v>2789</v>
      </c>
      <c r="C259" s="213">
        <f t="shared" ref="B259:L259" si="117">SUM(C260:C261)</f>
        <v>3354</v>
      </c>
      <c r="D259" s="213">
        <f t="shared" si="117"/>
        <v>0</v>
      </c>
      <c r="E259" s="213">
        <f t="shared" si="117"/>
        <v>0</v>
      </c>
      <c r="F259" s="213">
        <f t="shared" si="117"/>
        <v>0</v>
      </c>
      <c r="G259" s="213">
        <f t="shared" si="117"/>
        <v>3354</v>
      </c>
      <c r="H259" s="213">
        <v>3192</v>
      </c>
      <c r="I259" s="213">
        <v>0</v>
      </c>
      <c r="J259" s="213">
        <v>0</v>
      </c>
      <c r="K259" s="213">
        <v>0</v>
      </c>
      <c r="L259" s="213">
        <v>3192</v>
      </c>
      <c r="M259" s="219">
        <f t="shared" si="105"/>
        <v>-162</v>
      </c>
      <c r="N259" s="219">
        <f t="shared" si="106"/>
        <v>403</v>
      </c>
      <c r="O259" s="220"/>
      <c r="P259" s="221">
        <v>20826</v>
      </c>
      <c r="Q259" s="222" t="s">
        <v>68</v>
      </c>
    </row>
    <row r="260" spans="1:17">
      <c r="A260" s="218" t="s">
        <v>257</v>
      </c>
      <c r="B260" s="219">
        <v>162</v>
      </c>
      <c r="C260" s="219">
        <f t="shared" si="116"/>
        <v>162</v>
      </c>
      <c r="D260" s="219">
        <v>0</v>
      </c>
      <c r="E260" s="219">
        <v>0</v>
      </c>
      <c r="F260" s="219">
        <v>0</v>
      </c>
      <c r="G260" s="219">
        <v>162</v>
      </c>
      <c r="H260" s="219">
        <v>0</v>
      </c>
      <c r="I260" s="219">
        <v>0</v>
      </c>
      <c r="J260" s="219">
        <v>0</v>
      </c>
      <c r="K260" s="219">
        <v>0</v>
      </c>
      <c r="L260" s="219">
        <v>0</v>
      </c>
      <c r="M260" s="219">
        <f t="shared" si="105"/>
        <v>-162</v>
      </c>
      <c r="N260" s="219">
        <f t="shared" si="106"/>
        <v>-162</v>
      </c>
      <c r="O260" s="220"/>
      <c r="P260" s="221">
        <v>2082601</v>
      </c>
      <c r="Q260" s="223" t="s">
        <v>70</v>
      </c>
    </row>
    <row r="261" spans="1:17">
      <c r="A261" s="218" t="s">
        <v>258</v>
      </c>
      <c r="B261" s="219">
        <v>2627</v>
      </c>
      <c r="C261" s="219">
        <f t="shared" si="116"/>
        <v>3192</v>
      </c>
      <c r="D261" s="219">
        <v>0</v>
      </c>
      <c r="E261" s="219">
        <v>0</v>
      </c>
      <c r="F261" s="219">
        <v>0</v>
      </c>
      <c r="G261" s="219">
        <v>3192</v>
      </c>
      <c r="H261" s="219">
        <v>3192</v>
      </c>
      <c r="I261" s="219">
        <v>0</v>
      </c>
      <c r="J261" s="219">
        <v>0</v>
      </c>
      <c r="K261" s="219">
        <v>0</v>
      </c>
      <c r="L261" s="219">
        <v>3192</v>
      </c>
      <c r="M261" s="219">
        <f t="shared" si="105"/>
        <v>0</v>
      </c>
      <c r="N261" s="219">
        <f t="shared" si="106"/>
        <v>565</v>
      </c>
      <c r="O261" s="220"/>
      <c r="P261" s="221">
        <v>2082602</v>
      </c>
      <c r="Q261" s="223" t="s">
        <v>70</v>
      </c>
    </row>
    <row r="262" spans="1:17">
      <c r="A262" s="218" t="s">
        <v>259</v>
      </c>
      <c r="B262" s="213">
        <v>343</v>
      </c>
      <c r="C262" s="213">
        <f t="shared" ref="B262:L262" si="118">SUM(C263:C266)</f>
        <v>743</v>
      </c>
      <c r="D262" s="213">
        <f t="shared" si="118"/>
        <v>274</v>
      </c>
      <c r="E262" s="213">
        <f t="shared" si="118"/>
        <v>29</v>
      </c>
      <c r="F262" s="213">
        <f t="shared" si="118"/>
        <v>0</v>
      </c>
      <c r="G262" s="213">
        <f t="shared" si="118"/>
        <v>440</v>
      </c>
      <c r="H262" s="213">
        <v>468</v>
      </c>
      <c r="I262" s="213">
        <v>258</v>
      </c>
      <c r="J262" s="213">
        <v>29</v>
      </c>
      <c r="K262" s="213">
        <v>0</v>
      </c>
      <c r="L262" s="213">
        <v>181</v>
      </c>
      <c r="M262" s="219">
        <f t="shared" si="105"/>
        <v>-275</v>
      </c>
      <c r="N262" s="219">
        <f t="shared" si="106"/>
        <v>125</v>
      </c>
      <c r="O262" s="220"/>
      <c r="P262" s="221">
        <v>20828</v>
      </c>
      <c r="Q262" s="222" t="s">
        <v>68</v>
      </c>
    </row>
    <row r="263" spans="1:17">
      <c r="A263" s="218" t="s">
        <v>69</v>
      </c>
      <c r="B263" s="219">
        <v>184</v>
      </c>
      <c r="C263" s="219">
        <f t="shared" ref="C263:C266" si="119">SUM(D263:G263)</f>
        <v>196</v>
      </c>
      <c r="D263" s="219">
        <v>174</v>
      </c>
      <c r="E263" s="219">
        <v>22</v>
      </c>
      <c r="F263" s="219">
        <v>0</v>
      </c>
      <c r="G263" s="219">
        <v>0</v>
      </c>
      <c r="H263" s="219">
        <v>182</v>
      </c>
      <c r="I263" s="219">
        <v>160</v>
      </c>
      <c r="J263" s="219">
        <v>22</v>
      </c>
      <c r="K263" s="219">
        <v>0</v>
      </c>
      <c r="L263" s="219">
        <v>0</v>
      </c>
      <c r="M263" s="219">
        <f t="shared" si="105"/>
        <v>-14</v>
      </c>
      <c r="N263" s="219">
        <f t="shared" si="106"/>
        <v>-2</v>
      </c>
      <c r="O263" s="220"/>
      <c r="P263" s="221">
        <v>2082801</v>
      </c>
      <c r="Q263" s="223" t="s">
        <v>70</v>
      </c>
    </row>
    <row r="264" spans="1:17">
      <c r="A264" s="218" t="s">
        <v>76</v>
      </c>
      <c r="B264" s="219">
        <v>86</v>
      </c>
      <c r="C264" s="219">
        <f t="shared" si="119"/>
        <v>325</v>
      </c>
      <c r="D264" s="219">
        <v>0</v>
      </c>
      <c r="E264" s="219">
        <v>0</v>
      </c>
      <c r="F264" s="219">
        <v>0</v>
      </c>
      <c r="G264" s="219">
        <v>325</v>
      </c>
      <c r="H264" s="219">
        <v>59</v>
      </c>
      <c r="I264" s="219">
        <v>0</v>
      </c>
      <c r="J264" s="219">
        <v>0</v>
      </c>
      <c r="K264" s="219">
        <v>0</v>
      </c>
      <c r="L264" s="219">
        <v>59</v>
      </c>
      <c r="M264" s="219">
        <f t="shared" si="105"/>
        <v>-266</v>
      </c>
      <c r="N264" s="219">
        <f t="shared" si="106"/>
        <v>-27</v>
      </c>
      <c r="O264" s="220"/>
      <c r="P264" s="221">
        <v>2082802</v>
      </c>
      <c r="Q264" s="223" t="s">
        <v>70</v>
      </c>
    </row>
    <row r="265" spans="1:17">
      <c r="A265" s="218" t="s">
        <v>260</v>
      </c>
      <c r="B265" s="219">
        <v>73</v>
      </c>
      <c r="C265" s="219">
        <f t="shared" si="119"/>
        <v>115</v>
      </c>
      <c r="D265" s="219"/>
      <c r="E265" s="219"/>
      <c r="F265" s="219">
        <v>0</v>
      </c>
      <c r="G265" s="219">
        <v>115</v>
      </c>
      <c r="H265" s="219">
        <v>122</v>
      </c>
      <c r="I265" s="219">
        <v>0</v>
      </c>
      <c r="J265" s="219">
        <v>0</v>
      </c>
      <c r="K265" s="219">
        <v>0</v>
      </c>
      <c r="L265" s="219">
        <v>122</v>
      </c>
      <c r="M265" s="219">
        <f t="shared" si="105"/>
        <v>7</v>
      </c>
      <c r="N265" s="219">
        <f t="shared" si="106"/>
        <v>49</v>
      </c>
      <c r="O265" s="220"/>
      <c r="P265" s="221">
        <v>2082804</v>
      </c>
      <c r="Q265" s="223" t="s">
        <v>70</v>
      </c>
    </row>
    <row r="266" spans="1:17">
      <c r="A266" s="218" t="s">
        <v>78</v>
      </c>
      <c r="B266" s="219">
        <v>0</v>
      </c>
      <c r="C266" s="219">
        <f t="shared" si="119"/>
        <v>107</v>
      </c>
      <c r="D266" s="219">
        <v>100</v>
      </c>
      <c r="E266" s="219">
        <v>7</v>
      </c>
      <c r="F266" s="219">
        <v>0</v>
      </c>
      <c r="G266" s="219">
        <v>0</v>
      </c>
      <c r="H266" s="219">
        <v>105</v>
      </c>
      <c r="I266" s="219">
        <v>98</v>
      </c>
      <c r="J266" s="219">
        <v>7</v>
      </c>
      <c r="K266" s="219">
        <v>0</v>
      </c>
      <c r="L266" s="219">
        <v>0</v>
      </c>
      <c r="M266" s="219">
        <f t="shared" si="105"/>
        <v>-2</v>
      </c>
      <c r="N266" s="219">
        <f t="shared" si="106"/>
        <v>105</v>
      </c>
      <c r="O266" s="220"/>
      <c r="P266" s="221">
        <v>2082850</v>
      </c>
      <c r="Q266" s="223" t="s">
        <v>70</v>
      </c>
    </row>
    <row r="267" spans="1:17">
      <c r="A267" s="218" t="s">
        <v>261</v>
      </c>
      <c r="B267" s="213">
        <v>26</v>
      </c>
      <c r="C267" s="213">
        <f t="shared" ref="B267:L267" si="120">SUM(C268)</f>
        <v>0</v>
      </c>
      <c r="D267" s="213">
        <f t="shared" si="120"/>
        <v>0</v>
      </c>
      <c r="E267" s="213">
        <f t="shared" si="120"/>
        <v>0</v>
      </c>
      <c r="F267" s="213">
        <f t="shared" si="120"/>
        <v>0</v>
      </c>
      <c r="G267" s="213">
        <f t="shared" si="120"/>
        <v>0</v>
      </c>
      <c r="H267" s="213">
        <v>0</v>
      </c>
      <c r="I267" s="213">
        <v>0</v>
      </c>
      <c r="J267" s="213">
        <v>0</v>
      </c>
      <c r="K267" s="213">
        <v>0</v>
      </c>
      <c r="L267" s="213">
        <v>0</v>
      </c>
      <c r="M267" s="219">
        <f t="shared" si="105"/>
        <v>0</v>
      </c>
      <c r="N267" s="219">
        <f t="shared" si="106"/>
        <v>-26</v>
      </c>
      <c r="O267" s="220"/>
      <c r="P267" s="221">
        <v>20830</v>
      </c>
      <c r="Q267" s="222" t="s">
        <v>68</v>
      </c>
    </row>
    <row r="268" spans="1:17">
      <c r="A268" s="218" t="s">
        <v>262</v>
      </c>
      <c r="B268" s="219">
        <v>26</v>
      </c>
      <c r="C268" s="219">
        <f t="shared" ref="C268:C275" si="121">SUM(D268:G268)</f>
        <v>0</v>
      </c>
      <c r="D268" s="219">
        <v>0</v>
      </c>
      <c r="E268" s="219">
        <v>0</v>
      </c>
      <c r="F268" s="219">
        <v>0</v>
      </c>
      <c r="G268" s="219"/>
      <c r="H268" s="219">
        <v>0</v>
      </c>
      <c r="I268" s="219">
        <v>0</v>
      </c>
      <c r="J268" s="219">
        <v>0</v>
      </c>
      <c r="K268" s="219">
        <v>0</v>
      </c>
      <c r="L268" s="219">
        <v>0</v>
      </c>
      <c r="M268" s="219">
        <f t="shared" si="105"/>
        <v>0</v>
      </c>
      <c r="N268" s="219">
        <f t="shared" si="106"/>
        <v>-26</v>
      </c>
      <c r="O268" s="220"/>
      <c r="P268" s="221">
        <v>2083001</v>
      </c>
      <c r="Q268" s="223" t="s">
        <v>70</v>
      </c>
    </row>
    <row r="269" spans="1:17">
      <c r="A269" s="218" t="s">
        <v>263</v>
      </c>
      <c r="B269" s="213">
        <v>0</v>
      </c>
      <c r="C269" s="213">
        <f t="shared" ref="B269:L269" si="122">SUM(C270)</f>
        <v>50</v>
      </c>
      <c r="D269" s="213">
        <f t="shared" si="122"/>
        <v>0</v>
      </c>
      <c r="E269" s="213">
        <f t="shared" si="122"/>
        <v>0</v>
      </c>
      <c r="F269" s="213">
        <f t="shared" si="122"/>
        <v>0</v>
      </c>
      <c r="G269" s="213">
        <f t="shared" si="122"/>
        <v>50</v>
      </c>
      <c r="H269" s="213">
        <v>50</v>
      </c>
      <c r="I269" s="213">
        <v>0</v>
      </c>
      <c r="J269" s="213">
        <v>0</v>
      </c>
      <c r="K269" s="213">
        <v>0</v>
      </c>
      <c r="L269" s="213">
        <v>50</v>
      </c>
      <c r="M269" s="219">
        <f t="shared" si="105"/>
        <v>0</v>
      </c>
      <c r="N269" s="219">
        <f t="shared" si="106"/>
        <v>50</v>
      </c>
      <c r="O269" s="220"/>
      <c r="P269" s="221">
        <v>20899</v>
      </c>
      <c r="Q269" s="222" t="s">
        <v>68</v>
      </c>
    </row>
    <row r="270" spans="1:17">
      <c r="A270" s="218" t="s">
        <v>264</v>
      </c>
      <c r="B270" s="219">
        <v>0</v>
      </c>
      <c r="C270" s="219">
        <f t="shared" si="121"/>
        <v>50</v>
      </c>
      <c r="D270" s="219">
        <v>0</v>
      </c>
      <c r="E270" s="219">
        <v>0</v>
      </c>
      <c r="F270" s="219">
        <v>0</v>
      </c>
      <c r="G270" s="219">
        <v>50</v>
      </c>
      <c r="H270" s="219">
        <v>50</v>
      </c>
      <c r="I270" s="219">
        <v>0</v>
      </c>
      <c r="J270" s="219">
        <v>0</v>
      </c>
      <c r="K270" s="219">
        <v>0</v>
      </c>
      <c r="L270" s="219">
        <v>50</v>
      </c>
      <c r="M270" s="219">
        <f t="shared" si="105"/>
        <v>0</v>
      </c>
      <c r="N270" s="219">
        <f t="shared" si="106"/>
        <v>50</v>
      </c>
      <c r="O270" s="220"/>
      <c r="P270" s="221">
        <v>2089999</v>
      </c>
      <c r="Q270" s="223" t="s">
        <v>70</v>
      </c>
    </row>
    <row r="271" spans="1:17">
      <c r="A271" s="218" t="s">
        <v>265</v>
      </c>
      <c r="B271" s="213">
        <v>19991</v>
      </c>
      <c r="C271" s="213">
        <f t="shared" ref="B271:L271" si="123">SUM(C272,C276,C278,C286,C289,C291,C294,C296,C298,C300,C302,C304)</f>
        <v>22961</v>
      </c>
      <c r="D271" s="213">
        <f t="shared" si="123"/>
        <v>5767</v>
      </c>
      <c r="E271" s="213">
        <f t="shared" si="123"/>
        <v>304</v>
      </c>
      <c r="F271" s="213">
        <f t="shared" si="123"/>
        <v>0</v>
      </c>
      <c r="G271" s="213">
        <f t="shared" si="123"/>
        <v>16890</v>
      </c>
      <c r="H271" s="213">
        <v>23797</v>
      </c>
      <c r="I271" s="213">
        <v>6138</v>
      </c>
      <c r="J271" s="213">
        <v>297</v>
      </c>
      <c r="K271" s="213">
        <v>0</v>
      </c>
      <c r="L271" s="213">
        <v>17362</v>
      </c>
      <c r="M271" s="219">
        <f t="shared" si="105"/>
        <v>836</v>
      </c>
      <c r="N271" s="219">
        <f t="shared" si="106"/>
        <v>3806</v>
      </c>
      <c r="O271" s="220"/>
      <c r="P271" s="221">
        <v>210</v>
      </c>
      <c r="Q271" s="222" t="s">
        <v>66</v>
      </c>
    </row>
    <row r="272" spans="1:17">
      <c r="A272" s="218" t="s">
        <v>266</v>
      </c>
      <c r="B272" s="213">
        <v>768</v>
      </c>
      <c r="C272" s="213">
        <f t="shared" ref="B272:L272" si="124">SUM(C273:C275)</f>
        <v>964</v>
      </c>
      <c r="D272" s="213">
        <f t="shared" si="124"/>
        <v>552</v>
      </c>
      <c r="E272" s="213">
        <f t="shared" si="124"/>
        <v>109</v>
      </c>
      <c r="F272" s="213">
        <f t="shared" si="124"/>
        <v>0</v>
      </c>
      <c r="G272" s="213">
        <f t="shared" si="124"/>
        <v>303</v>
      </c>
      <c r="H272" s="213">
        <v>761</v>
      </c>
      <c r="I272" s="213">
        <v>531</v>
      </c>
      <c r="J272" s="213">
        <v>108</v>
      </c>
      <c r="K272" s="213">
        <v>0</v>
      </c>
      <c r="L272" s="213">
        <v>122</v>
      </c>
      <c r="M272" s="219">
        <f t="shared" si="105"/>
        <v>-203</v>
      </c>
      <c r="N272" s="219">
        <f t="shared" si="106"/>
        <v>-7</v>
      </c>
      <c r="O272" s="220"/>
      <c r="P272" s="221">
        <v>21001</v>
      </c>
      <c r="Q272" s="222" t="s">
        <v>68</v>
      </c>
    </row>
    <row r="273" spans="1:17">
      <c r="A273" s="218" t="s">
        <v>69</v>
      </c>
      <c r="B273" s="219">
        <v>319</v>
      </c>
      <c r="C273" s="219">
        <f t="shared" si="121"/>
        <v>335</v>
      </c>
      <c r="D273" s="219">
        <v>246</v>
      </c>
      <c r="E273" s="219">
        <v>89</v>
      </c>
      <c r="F273" s="219">
        <v>0</v>
      </c>
      <c r="G273" s="219">
        <v>0</v>
      </c>
      <c r="H273" s="219">
        <v>318</v>
      </c>
      <c r="I273" s="219">
        <v>229</v>
      </c>
      <c r="J273" s="219">
        <v>89</v>
      </c>
      <c r="K273" s="219">
        <v>0</v>
      </c>
      <c r="L273" s="219">
        <v>0</v>
      </c>
      <c r="M273" s="219">
        <f t="shared" si="105"/>
        <v>-17</v>
      </c>
      <c r="N273" s="219">
        <f t="shared" si="106"/>
        <v>-1</v>
      </c>
      <c r="O273" s="220"/>
      <c r="P273" s="221">
        <v>2100101</v>
      </c>
      <c r="Q273" s="223" t="s">
        <v>70</v>
      </c>
    </row>
    <row r="274" spans="1:17">
      <c r="A274" s="218" t="s">
        <v>76</v>
      </c>
      <c r="B274" s="219">
        <v>116</v>
      </c>
      <c r="C274" s="219">
        <f t="shared" si="121"/>
        <v>303</v>
      </c>
      <c r="D274" s="219">
        <v>0</v>
      </c>
      <c r="E274" s="219">
        <v>0</v>
      </c>
      <c r="F274" s="219">
        <v>0</v>
      </c>
      <c r="G274" s="219">
        <v>303</v>
      </c>
      <c r="H274" s="219">
        <v>122</v>
      </c>
      <c r="I274" s="219">
        <v>0</v>
      </c>
      <c r="J274" s="219">
        <v>0</v>
      </c>
      <c r="K274" s="219">
        <v>0</v>
      </c>
      <c r="L274" s="219">
        <v>122</v>
      </c>
      <c r="M274" s="219">
        <f t="shared" si="105"/>
        <v>-181</v>
      </c>
      <c r="N274" s="219">
        <f t="shared" si="106"/>
        <v>6</v>
      </c>
      <c r="O274" s="220"/>
      <c r="P274" s="221">
        <v>2100102</v>
      </c>
      <c r="Q274" s="223" t="s">
        <v>70</v>
      </c>
    </row>
    <row r="275" spans="1:17">
      <c r="A275" s="218" t="s">
        <v>267</v>
      </c>
      <c r="B275" s="219">
        <v>333</v>
      </c>
      <c r="C275" s="219">
        <f t="shared" si="121"/>
        <v>326</v>
      </c>
      <c r="D275" s="219">
        <v>306</v>
      </c>
      <c r="E275" s="219">
        <v>20</v>
      </c>
      <c r="F275" s="219">
        <v>0</v>
      </c>
      <c r="G275" s="219">
        <v>0</v>
      </c>
      <c r="H275" s="219">
        <v>321</v>
      </c>
      <c r="I275" s="219">
        <v>302</v>
      </c>
      <c r="J275" s="219">
        <v>19</v>
      </c>
      <c r="K275" s="219">
        <v>0</v>
      </c>
      <c r="L275" s="219">
        <v>0</v>
      </c>
      <c r="M275" s="219">
        <f t="shared" si="105"/>
        <v>-5</v>
      </c>
      <c r="N275" s="219">
        <f t="shared" si="106"/>
        <v>-12</v>
      </c>
      <c r="O275" s="220"/>
      <c r="P275" s="221">
        <v>2100199</v>
      </c>
      <c r="Q275" s="223" t="s">
        <v>70</v>
      </c>
    </row>
    <row r="276" spans="1:17">
      <c r="A276" s="218" t="s">
        <v>268</v>
      </c>
      <c r="B276" s="213">
        <v>3482</v>
      </c>
      <c r="C276" s="213">
        <f t="shared" ref="B276:L276" si="125">SUM(C277)</f>
        <v>4417</v>
      </c>
      <c r="D276" s="213">
        <f t="shared" si="125"/>
        <v>2673</v>
      </c>
      <c r="E276" s="213">
        <f t="shared" si="125"/>
        <v>81</v>
      </c>
      <c r="F276" s="213">
        <f t="shared" si="125"/>
        <v>0</v>
      </c>
      <c r="G276" s="213">
        <f t="shared" si="125"/>
        <v>1663</v>
      </c>
      <c r="H276" s="213">
        <v>4824</v>
      </c>
      <c r="I276" s="213">
        <v>3020</v>
      </c>
      <c r="J276" s="213">
        <v>80</v>
      </c>
      <c r="K276" s="213">
        <v>0</v>
      </c>
      <c r="L276" s="213">
        <v>1724</v>
      </c>
      <c r="M276" s="219">
        <f t="shared" si="105"/>
        <v>407</v>
      </c>
      <c r="N276" s="219">
        <f t="shared" si="106"/>
        <v>1342</v>
      </c>
      <c r="O276" s="220"/>
      <c r="P276" s="221">
        <v>21003</v>
      </c>
      <c r="Q276" s="222" t="s">
        <v>68</v>
      </c>
    </row>
    <row r="277" spans="1:17">
      <c r="A277" s="218" t="s">
        <v>269</v>
      </c>
      <c r="B277" s="219">
        <v>3482</v>
      </c>
      <c r="C277" s="219">
        <f t="shared" ref="C277:C285" si="126">SUM(D277:G277)</f>
        <v>4417</v>
      </c>
      <c r="D277" s="219">
        <v>2673</v>
      </c>
      <c r="E277" s="219">
        <v>81</v>
      </c>
      <c r="F277" s="219">
        <v>0</v>
      </c>
      <c r="G277" s="219">
        <v>1663</v>
      </c>
      <c r="H277" s="219">
        <v>4824</v>
      </c>
      <c r="I277" s="219">
        <v>3020</v>
      </c>
      <c r="J277" s="219">
        <v>80</v>
      </c>
      <c r="K277" s="219">
        <v>0</v>
      </c>
      <c r="L277" s="219">
        <v>1724</v>
      </c>
      <c r="M277" s="219">
        <f t="shared" si="105"/>
        <v>407</v>
      </c>
      <c r="N277" s="219">
        <f t="shared" si="106"/>
        <v>1342</v>
      </c>
      <c r="O277" s="220"/>
      <c r="P277" s="221">
        <v>2100301</v>
      </c>
      <c r="Q277" s="223" t="s">
        <v>70</v>
      </c>
    </row>
    <row r="278" spans="1:17">
      <c r="A278" s="218" t="s">
        <v>270</v>
      </c>
      <c r="B278" s="213">
        <v>5341</v>
      </c>
      <c r="C278" s="213">
        <f t="shared" ref="B278:L278" si="127">SUM(C279:C285)</f>
        <v>6599</v>
      </c>
      <c r="D278" s="213">
        <f t="shared" si="127"/>
        <v>2239</v>
      </c>
      <c r="E278" s="213">
        <f t="shared" si="127"/>
        <v>105</v>
      </c>
      <c r="F278" s="213">
        <f t="shared" si="127"/>
        <v>0</v>
      </c>
      <c r="G278" s="213">
        <f t="shared" si="127"/>
        <v>4255</v>
      </c>
      <c r="H278" s="213">
        <v>7214</v>
      </c>
      <c r="I278" s="213">
        <v>2278</v>
      </c>
      <c r="J278" s="213">
        <v>100</v>
      </c>
      <c r="K278" s="213">
        <v>0</v>
      </c>
      <c r="L278" s="213">
        <v>4836</v>
      </c>
      <c r="M278" s="219">
        <f t="shared" si="105"/>
        <v>615</v>
      </c>
      <c r="N278" s="219">
        <f t="shared" si="106"/>
        <v>1873</v>
      </c>
      <c r="O278" s="220"/>
      <c r="P278" s="221">
        <v>21004</v>
      </c>
      <c r="Q278" s="222" t="s">
        <v>68</v>
      </c>
    </row>
    <row r="279" spans="1:17">
      <c r="A279" s="218" t="s">
        <v>271</v>
      </c>
      <c r="B279" s="219">
        <v>1175</v>
      </c>
      <c r="C279" s="219">
        <f t="shared" si="126"/>
        <v>1590</v>
      </c>
      <c r="D279" s="219">
        <v>1394</v>
      </c>
      <c r="E279" s="219">
        <v>69</v>
      </c>
      <c r="F279" s="219">
        <v>0</v>
      </c>
      <c r="G279" s="219">
        <v>127</v>
      </c>
      <c r="H279" s="219">
        <v>1655</v>
      </c>
      <c r="I279" s="219">
        <v>1419</v>
      </c>
      <c r="J279" s="219">
        <v>64</v>
      </c>
      <c r="K279" s="219">
        <v>0</v>
      </c>
      <c r="L279" s="219">
        <v>172</v>
      </c>
      <c r="M279" s="219">
        <f t="shared" si="105"/>
        <v>65</v>
      </c>
      <c r="N279" s="219">
        <f t="shared" si="106"/>
        <v>480</v>
      </c>
      <c r="O279" s="220"/>
      <c r="P279" s="221">
        <v>2100401</v>
      </c>
      <c r="Q279" s="223" t="s">
        <v>70</v>
      </c>
    </row>
    <row r="280" spans="1:17">
      <c r="A280" s="218" t="s">
        <v>272</v>
      </c>
      <c r="B280" s="219">
        <v>396</v>
      </c>
      <c r="C280" s="219">
        <f t="shared" si="126"/>
        <v>14</v>
      </c>
      <c r="D280" s="219"/>
      <c r="E280" s="219"/>
      <c r="F280" s="219">
        <v>0</v>
      </c>
      <c r="G280" s="219">
        <v>14</v>
      </c>
      <c r="H280" s="219">
        <v>0</v>
      </c>
      <c r="I280" s="219">
        <v>0</v>
      </c>
      <c r="J280" s="219">
        <v>0</v>
      </c>
      <c r="K280" s="219">
        <v>0</v>
      </c>
      <c r="L280" s="219">
        <v>0</v>
      </c>
      <c r="M280" s="219">
        <f t="shared" si="105"/>
        <v>-14</v>
      </c>
      <c r="N280" s="219">
        <f t="shared" si="106"/>
        <v>-396</v>
      </c>
      <c r="O280" s="220"/>
      <c r="P280" s="221">
        <v>2100402</v>
      </c>
      <c r="Q280" s="223" t="s">
        <v>70</v>
      </c>
    </row>
    <row r="281" spans="1:17">
      <c r="A281" s="218" t="s">
        <v>273</v>
      </c>
      <c r="B281" s="219">
        <v>794</v>
      </c>
      <c r="C281" s="219">
        <f t="shared" si="126"/>
        <v>1081</v>
      </c>
      <c r="D281" s="219">
        <v>845</v>
      </c>
      <c r="E281" s="219">
        <v>36</v>
      </c>
      <c r="F281" s="219">
        <v>0</v>
      </c>
      <c r="G281" s="219">
        <v>200</v>
      </c>
      <c r="H281" s="219">
        <v>1181</v>
      </c>
      <c r="I281" s="219">
        <v>859</v>
      </c>
      <c r="J281" s="219">
        <v>36</v>
      </c>
      <c r="K281" s="219">
        <v>0</v>
      </c>
      <c r="L281" s="219">
        <v>286</v>
      </c>
      <c r="M281" s="219">
        <f t="shared" si="105"/>
        <v>100</v>
      </c>
      <c r="N281" s="219">
        <f t="shared" si="106"/>
        <v>387</v>
      </c>
      <c r="O281" s="220"/>
      <c r="P281" s="221">
        <v>2100403</v>
      </c>
      <c r="Q281" s="223" t="s">
        <v>70</v>
      </c>
    </row>
    <row r="282" spans="1:17">
      <c r="A282" s="218" t="s">
        <v>274</v>
      </c>
      <c r="B282" s="219">
        <v>1827</v>
      </c>
      <c r="C282" s="219">
        <f t="shared" si="126"/>
        <v>1796</v>
      </c>
      <c r="D282" s="219">
        <v>0</v>
      </c>
      <c r="E282" s="219">
        <v>0</v>
      </c>
      <c r="F282" s="219">
        <v>0</v>
      </c>
      <c r="G282" s="219">
        <v>1796</v>
      </c>
      <c r="H282" s="219">
        <v>1437</v>
      </c>
      <c r="I282" s="219">
        <v>0</v>
      </c>
      <c r="J282" s="219">
        <v>0</v>
      </c>
      <c r="K282" s="219">
        <v>0</v>
      </c>
      <c r="L282" s="219">
        <v>1437</v>
      </c>
      <c r="M282" s="219">
        <f t="shared" si="105"/>
        <v>-359</v>
      </c>
      <c r="N282" s="219">
        <f t="shared" si="106"/>
        <v>-390</v>
      </c>
      <c r="O282" s="220"/>
      <c r="P282" s="221">
        <v>2100408</v>
      </c>
      <c r="Q282" s="223" t="s">
        <v>70</v>
      </c>
    </row>
    <row r="283" spans="1:17">
      <c r="A283" s="218" t="s">
        <v>275</v>
      </c>
      <c r="B283" s="219">
        <v>60</v>
      </c>
      <c r="C283" s="219">
        <f t="shared" si="126"/>
        <v>58</v>
      </c>
      <c r="D283" s="219">
        <v>0</v>
      </c>
      <c r="E283" s="219">
        <v>0</v>
      </c>
      <c r="F283" s="219">
        <v>0</v>
      </c>
      <c r="G283" s="219">
        <v>58</v>
      </c>
      <c r="H283" s="219">
        <v>0</v>
      </c>
      <c r="I283" s="219">
        <v>0</v>
      </c>
      <c r="J283" s="219">
        <v>0</v>
      </c>
      <c r="K283" s="219">
        <v>0</v>
      </c>
      <c r="L283" s="219">
        <v>0</v>
      </c>
      <c r="M283" s="219">
        <f t="shared" si="105"/>
        <v>-58</v>
      </c>
      <c r="N283" s="219">
        <f t="shared" si="106"/>
        <v>-60</v>
      </c>
      <c r="O283" s="220"/>
      <c r="P283" s="221">
        <v>2100409</v>
      </c>
      <c r="Q283" s="223" t="s">
        <v>70</v>
      </c>
    </row>
    <row r="284" spans="1:17">
      <c r="A284" s="218" t="s">
        <v>276</v>
      </c>
      <c r="B284" s="219">
        <v>100</v>
      </c>
      <c r="C284" s="219">
        <f t="shared" si="126"/>
        <v>1700</v>
      </c>
      <c r="D284" s="219">
        <v>0</v>
      </c>
      <c r="E284" s="219">
        <v>0</v>
      </c>
      <c r="F284" s="219">
        <v>0</v>
      </c>
      <c r="G284" s="219">
        <v>1700</v>
      </c>
      <c r="H284" s="219">
        <v>2400</v>
      </c>
      <c r="I284" s="219">
        <v>0</v>
      </c>
      <c r="J284" s="219">
        <v>0</v>
      </c>
      <c r="K284" s="219">
        <v>0</v>
      </c>
      <c r="L284" s="219">
        <v>2400</v>
      </c>
      <c r="M284" s="219">
        <f t="shared" si="105"/>
        <v>700</v>
      </c>
      <c r="N284" s="219">
        <f t="shared" si="106"/>
        <v>2300</v>
      </c>
      <c r="O284" s="220"/>
      <c r="P284" s="221">
        <v>2100410</v>
      </c>
      <c r="Q284" s="223" t="s">
        <v>70</v>
      </c>
    </row>
    <row r="285" spans="1:17">
      <c r="A285" s="218" t="s">
        <v>277</v>
      </c>
      <c r="B285" s="219">
        <v>989</v>
      </c>
      <c r="C285" s="219">
        <f t="shared" si="126"/>
        <v>360</v>
      </c>
      <c r="D285" s="219">
        <v>0</v>
      </c>
      <c r="E285" s="219">
        <v>0</v>
      </c>
      <c r="F285" s="219">
        <v>0</v>
      </c>
      <c r="G285" s="219">
        <v>360</v>
      </c>
      <c r="H285" s="219">
        <v>541</v>
      </c>
      <c r="I285" s="219">
        <v>0</v>
      </c>
      <c r="J285" s="219">
        <v>0</v>
      </c>
      <c r="K285" s="219">
        <v>0</v>
      </c>
      <c r="L285" s="219">
        <v>541</v>
      </c>
      <c r="M285" s="219">
        <f t="shared" si="105"/>
        <v>181</v>
      </c>
      <c r="N285" s="219">
        <f t="shared" si="106"/>
        <v>-448</v>
      </c>
      <c r="O285" s="220"/>
      <c r="P285" s="221">
        <v>2100499</v>
      </c>
      <c r="Q285" s="223" t="s">
        <v>70</v>
      </c>
    </row>
    <row r="286" spans="1:17">
      <c r="A286" s="218" t="s">
        <v>278</v>
      </c>
      <c r="B286" s="219">
        <v>3091</v>
      </c>
      <c r="C286" s="219">
        <f t="shared" ref="B286:L286" si="128">SUM(C287:C288)</f>
        <v>3632</v>
      </c>
      <c r="D286" s="219">
        <f t="shared" si="128"/>
        <v>203</v>
      </c>
      <c r="E286" s="219">
        <f t="shared" si="128"/>
        <v>9</v>
      </c>
      <c r="F286" s="219">
        <f t="shared" si="128"/>
        <v>0</v>
      </c>
      <c r="G286" s="219">
        <f t="shared" si="128"/>
        <v>3420</v>
      </c>
      <c r="H286" s="219">
        <v>3638</v>
      </c>
      <c r="I286" s="219">
        <v>209</v>
      </c>
      <c r="J286" s="219">
        <v>9</v>
      </c>
      <c r="K286" s="219">
        <v>0</v>
      </c>
      <c r="L286" s="219">
        <v>3420</v>
      </c>
      <c r="M286" s="219">
        <f t="shared" si="105"/>
        <v>6</v>
      </c>
      <c r="N286" s="219">
        <f t="shared" si="106"/>
        <v>547</v>
      </c>
      <c r="O286" s="220"/>
      <c r="P286" s="221">
        <v>21007</v>
      </c>
      <c r="Q286" s="222" t="s">
        <v>68</v>
      </c>
    </row>
    <row r="287" spans="1:17">
      <c r="A287" s="218" t="s">
        <v>279</v>
      </c>
      <c r="B287" s="219">
        <v>230</v>
      </c>
      <c r="C287" s="219">
        <f t="shared" ref="C287:C290" si="129">SUM(D287:G287)</f>
        <v>212</v>
      </c>
      <c r="D287" s="219">
        <v>203</v>
      </c>
      <c r="E287" s="219">
        <v>9</v>
      </c>
      <c r="F287" s="219">
        <v>0</v>
      </c>
      <c r="G287" s="219">
        <v>0</v>
      </c>
      <c r="H287" s="219">
        <v>218</v>
      </c>
      <c r="I287" s="219">
        <v>209</v>
      </c>
      <c r="J287" s="219">
        <v>9</v>
      </c>
      <c r="K287" s="219">
        <v>0</v>
      </c>
      <c r="L287" s="219">
        <v>0</v>
      </c>
      <c r="M287" s="219">
        <f t="shared" si="105"/>
        <v>6</v>
      </c>
      <c r="N287" s="219">
        <f t="shared" si="106"/>
        <v>-12</v>
      </c>
      <c r="O287" s="220"/>
      <c r="P287" s="221">
        <v>2100716</v>
      </c>
      <c r="Q287" s="223" t="s">
        <v>70</v>
      </c>
    </row>
    <row r="288" spans="1:17">
      <c r="A288" s="218" t="s">
        <v>280</v>
      </c>
      <c r="B288" s="219">
        <v>2861</v>
      </c>
      <c r="C288" s="219">
        <f t="shared" si="129"/>
        <v>3420</v>
      </c>
      <c r="D288" s="219">
        <v>0</v>
      </c>
      <c r="E288" s="219">
        <v>0</v>
      </c>
      <c r="F288" s="219">
        <v>0</v>
      </c>
      <c r="G288" s="219">
        <v>3420</v>
      </c>
      <c r="H288" s="219">
        <v>3420</v>
      </c>
      <c r="I288" s="219">
        <v>0</v>
      </c>
      <c r="J288" s="219">
        <v>0</v>
      </c>
      <c r="K288" s="219">
        <v>0</v>
      </c>
      <c r="L288" s="219">
        <v>3420</v>
      </c>
      <c r="M288" s="219">
        <f t="shared" si="105"/>
        <v>0</v>
      </c>
      <c r="N288" s="219">
        <f t="shared" si="106"/>
        <v>559</v>
      </c>
      <c r="O288" s="220"/>
      <c r="P288" s="221">
        <v>2100717</v>
      </c>
      <c r="Q288" s="223" t="s">
        <v>70</v>
      </c>
    </row>
    <row r="289" spans="1:17">
      <c r="A289" s="218" t="s">
        <v>281</v>
      </c>
      <c r="B289" s="213">
        <v>128</v>
      </c>
      <c r="C289" s="213">
        <f t="shared" ref="B289:L289" si="130">SUM(C290)</f>
        <v>134</v>
      </c>
      <c r="D289" s="213">
        <f t="shared" si="130"/>
        <v>100</v>
      </c>
      <c r="E289" s="213">
        <f t="shared" si="130"/>
        <v>0</v>
      </c>
      <c r="F289" s="213">
        <f t="shared" si="130"/>
        <v>0</v>
      </c>
      <c r="G289" s="213">
        <f t="shared" si="130"/>
        <v>34</v>
      </c>
      <c r="H289" s="213">
        <v>134</v>
      </c>
      <c r="I289" s="213">
        <v>100</v>
      </c>
      <c r="J289" s="213">
        <v>0</v>
      </c>
      <c r="K289" s="213">
        <v>0</v>
      </c>
      <c r="L289" s="213">
        <v>34</v>
      </c>
      <c r="M289" s="219">
        <f t="shared" si="105"/>
        <v>0</v>
      </c>
      <c r="N289" s="219">
        <f t="shared" si="106"/>
        <v>6</v>
      </c>
      <c r="O289" s="220"/>
      <c r="P289" s="221">
        <v>21011</v>
      </c>
      <c r="Q289" s="222" t="s">
        <v>68</v>
      </c>
    </row>
    <row r="290" spans="1:17">
      <c r="A290" s="218" t="s">
        <v>282</v>
      </c>
      <c r="B290" s="219">
        <v>128</v>
      </c>
      <c r="C290" s="219">
        <f t="shared" si="129"/>
        <v>134</v>
      </c>
      <c r="D290" s="219">
        <v>100</v>
      </c>
      <c r="E290" s="219">
        <v>0</v>
      </c>
      <c r="F290" s="219">
        <v>0</v>
      </c>
      <c r="G290" s="219">
        <v>34</v>
      </c>
      <c r="H290" s="219">
        <v>134</v>
      </c>
      <c r="I290" s="219">
        <v>100</v>
      </c>
      <c r="J290" s="219">
        <v>0</v>
      </c>
      <c r="K290" s="219">
        <v>0</v>
      </c>
      <c r="L290" s="219">
        <v>34</v>
      </c>
      <c r="M290" s="219">
        <f t="shared" si="105"/>
        <v>0</v>
      </c>
      <c r="N290" s="219">
        <f t="shared" si="106"/>
        <v>6</v>
      </c>
      <c r="O290" s="220"/>
      <c r="P290" s="221">
        <v>2101101</v>
      </c>
      <c r="Q290" s="223" t="s">
        <v>70</v>
      </c>
    </row>
    <row r="291" spans="1:17">
      <c r="A291" s="218" t="s">
        <v>283</v>
      </c>
      <c r="B291" s="213">
        <v>6559</v>
      </c>
      <c r="C291" s="213">
        <f t="shared" ref="B291:L291" si="131">SUM(C292:C293)</f>
        <v>6862</v>
      </c>
      <c r="D291" s="213">
        <f t="shared" si="131"/>
        <v>0</v>
      </c>
      <c r="E291" s="213">
        <f t="shared" si="131"/>
        <v>0</v>
      </c>
      <c r="F291" s="213">
        <f t="shared" si="131"/>
        <v>0</v>
      </c>
      <c r="G291" s="213">
        <f t="shared" si="131"/>
        <v>6862</v>
      </c>
      <c r="H291" s="213">
        <v>6823</v>
      </c>
      <c r="I291" s="213">
        <v>0</v>
      </c>
      <c r="J291" s="213">
        <v>0</v>
      </c>
      <c r="K291" s="213">
        <v>0</v>
      </c>
      <c r="L291" s="213">
        <v>6823</v>
      </c>
      <c r="M291" s="219">
        <f t="shared" si="105"/>
        <v>-39</v>
      </c>
      <c r="N291" s="219">
        <f t="shared" si="106"/>
        <v>264</v>
      </c>
      <c r="O291" s="220"/>
      <c r="P291" s="221">
        <v>21012</v>
      </c>
      <c r="Q291" s="222" t="s">
        <v>68</v>
      </c>
    </row>
    <row r="292" spans="1:17">
      <c r="A292" s="218" t="s">
        <v>284</v>
      </c>
      <c r="B292" s="219">
        <v>6559</v>
      </c>
      <c r="C292" s="219">
        <f t="shared" ref="C292:C295" si="132">SUM(D292:G292)</f>
        <v>6851</v>
      </c>
      <c r="D292" s="219">
        <v>0</v>
      </c>
      <c r="E292" s="219">
        <v>0</v>
      </c>
      <c r="F292" s="219">
        <v>0</v>
      </c>
      <c r="G292" s="219">
        <v>6851</v>
      </c>
      <c r="H292" s="219">
        <v>6823</v>
      </c>
      <c r="I292" s="219">
        <v>0</v>
      </c>
      <c r="J292" s="219">
        <v>0</v>
      </c>
      <c r="K292" s="219">
        <v>0</v>
      </c>
      <c r="L292" s="219">
        <v>6823</v>
      </c>
      <c r="M292" s="219">
        <f t="shared" si="105"/>
        <v>-28</v>
      </c>
      <c r="N292" s="219">
        <f t="shared" si="106"/>
        <v>264</v>
      </c>
      <c r="O292" s="220"/>
      <c r="P292" s="221">
        <v>2101202</v>
      </c>
      <c r="Q292" s="223" t="s">
        <v>70</v>
      </c>
    </row>
    <row r="293" spans="1:17">
      <c r="A293" s="218" t="s">
        <v>285</v>
      </c>
      <c r="B293" s="219">
        <v>0</v>
      </c>
      <c r="C293" s="219">
        <f t="shared" si="132"/>
        <v>11</v>
      </c>
      <c r="D293" s="213"/>
      <c r="E293" s="213"/>
      <c r="F293" s="213"/>
      <c r="G293" s="213">
        <v>11</v>
      </c>
      <c r="H293" s="219">
        <v>0</v>
      </c>
      <c r="I293" s="219">
        <v>0</v>
      </c>
      <c r="J293" s="219">
        <v>0</v>
      </c>
      <c r="K293" s="219">
        <v>0</v>
      </c>
      <c r="L293" s="219">
        <v>0</v>
      </c>
      <c r="M293" s="219">
        <f t="shared" si="105"/>
        <v>-11</v>
      </c>
      <c r="N293" s="219">
        <f t="shared" si="106"/>
        <v>0</v>
      </c>
      <c r="O293" s="220"/>
      <c r="P293" s="224">
        <v>2101299</v>
      </c>
      <c r="Q293" s="223" t="s">
        <v>70</v>
      </c>
    </row>
    <row r="294" spans="1:17">
      <c r="A294" s="218" t="s">
        <v>286</v>
      </c>
      <c r="B294" s="213">
        <v>270</v>
      </c>
      <c r="C294" s="213">
        <f t="shared" ref="B294:L294" si="133">SUM(C295)</f>
        <v>292</v>
      </c>
      <c r="D294" s="213">
        <f t="shared" si="133"/>
        <v>0</v>
      </c>
      <c r="E294" s="213">
        <f t="shared" si="133"/>
        <v>0</v>
      </c>
      <c r="F294" s="213">
        <f t="shared" si="133"/>
        <v>0</v>
      </c>
      <c r="G294" s="213">
        <f t="shared" si="133"/>
        <v>292</v>
      </c>
      <c r="H294" s="213">
        <v>292</v>
      </c>
      <c r="I294" s="213">
        <v>0</v>
      </c>
      <c r="J294" s="213">
        <v>0</v>
      </c>
      <c r="K294" s="213">
        <v>0</v>
      </c>
      <c r="L294" s="213">
        <v>292</v>
      </c>
      <c r="M294" s="219">
        <f t="shared" si="105"/>
        <v>0</v>
      </c>
      <c r="N294" s="219">
        <f t="shared" si="106"/>
        <v>22</v>
      </c>
      <c r="O294" s="220"/>
      <c r="P294" s="221">
        <v>21013</v>
      </c>
      <c r="Q294" s="222" t="s">
        <v>68</v>
      </c>
    </row>
    <row r="295" spans="1:17">
      <c r="A295" s="218" t="s">
        <v>287</v>
      </c>
      <c r="B295" s="219">
        <v>270</v>
      </c>
      <c r="C295" s="219">
        <f t="shared" si="132"/>
        <v>292</v>
      </c>
      <c r="D295" s="219">
        <v>0</v>
      </c>
      <c r="E295" s="219">
        <v>0</v>
      </c>
      <c r="F295" s="219">
        <v>0</v>
      </c>
      <c r="G295" s="219">
        <v>292</v>
      </c>
      <c r="H295" s="219">
        <v>292</v>
      </c>
      <c r="I295" s="219">
        <v>0</v>
      </c>
      <c r="J295" s="219">
        <v>0</v>
      </c>
      <c r="K295" s="219">
        <v>0</v>
      </c>
      <c r="L295" s="219">
        <v>292</v>
      </c>
      <c r="M295" s="219">
        <f t="shared" si="105"/>
        <v>0</v>
      </c>
      <c r="N295" s="219">
        <f t="shared" si="106"/>
        <v>22</v>
      </c>
      <c r="O295" s="220"/>
      <c r="P295" s="221">
        <v>2101301</v>
      </c>
      <c r="Q295" s="223" t="s">
        <v>70</v>
      </c>
    </row>
    <row r="296" spans="1:17">
      <c r="A296" s="218" t="s">
        <v>288</v>
      </c>
      <c r="B296" s="213">
        <v>0</v>
      </c>
      <c r="C296" s="213">
        <f t="shared" ref="B296:L296" si="134">SUM(C297)</f>
        <v>0</v>
      </c>
      <c r="D296" s="213">
        <f t="shared" si="134"/>
        <v>0</v>
      </c>
      <c r="E296" s="213">
        <f t="shared" si="134"/>
        <v>0</v>
      </c>
      <c r="F296" s="213">
        <f t="shared" si="134"/>
        <v>0</v>
      </c>
      <c r="G296" s="213">
        <f t="shared" si="134"/>
        <v>0</v>
      </c>
      <c r="H296" s="213">
        <v>50</v>
      </c>
      <c r="I296" s="213">
        <v>0</v>
      </c>
      <c r="J296" s="213">
        <v>0</v>
      </c>
      <c r="K296" s="213">
        <v>0</v>
      </c>
      <c r="L296" s="213">
        <v>50</v>
      </c>
      <c r="M296" s="219">
        <f t="shared" si="105"/>
        <v>50</v>
      </c>
      <c r="N296" s="219">
        <f t="shared" si="106"/>
        <v>50</v>
      </c>
      <c r="O296" s="220"/>
      <c r="P296" s="221">
        <v>21014</v>
      </c>
      <c r="Q296" s="222" t="s">
        <v>68</v>
      </c>
    </row>
    <row r="297" spans="1:17">
      <c r="A297" s="218" t="s">
        <v>289</v>
      </c>
      <c r="B297" s="219"/>
      <c r="C297" s="219">
        <f t="shared" ref="C297:C301" si="135">SUM(D297:G297)</f>
        <v>0</v>
      </c>
      <c r="D297" s="219">
        <v>0</v>
      </c>
      <c r="E297" s="219">
        <v>0</v>
      </c>
      <c r="F297" s="219">
        <v>0</v>
      </c>
      <c r="G297" s="219"/>
      <c r="H297" s="219">
        <v>50</v>
      </c>
      <c r="I297" s="219">
        <v>0</v>
      </c>
      <c r="J297" s="219">
        <v>0</v>
      </c>
      <c r="K297" s="219">
        <v>0</v>
      </c>
      <c r="L297" s="219">
        <v>50</v>
      </c>
      <c r="M297" s="219">
        <f t="shared" si="105"/>
        <v>50</v>
      </c>
      <c r="N297" s="219">
        <f t="shared" si="106"/>
        <v>50</v>
      </c>
      <c r="O297" s="220"/>
      <c r="P297" s="221">
        <v>2101401</v>
      </c>
      <c r="Q297" s="223" t="s">
        <v>70</v>
      </c>
    </row>
    <row r="298" spans="1:17">
      <c r="A298" s="218" t="s">
        <v>290</v>
      </c>
      <c r="B298" s="213">
        <v>36</v>
      </c>
      <c r="C298" s="213">
        <f t="shared" ref="B298:L298" si="136">SUM(C299)</f>
        <v>36</v>
      </c>
      <c r="D298" s="213">
        <f t="shared" si="136"/>
        <v>0</v>
      </c>
      <c r="E298" s="213">
        <f t="shared" si="136"/>
        <v>0</v>
      </c>
      <c r="F298" s="213">
        <f t="shared" si="136"/>
        <v>0</v>
      </c>
      <c r="G298" s="213">
        <f t="shared" si="136"/>
        <v>36</v>
      </c>
      <c r="H298" s="213">
        <v>36</v>
      </c>
      <c r="I298" s="213">
        <v>0</v>
      </c>
      <c r="J298" s="213">
        <v>0</v>
      </c>
      <c r="K298" s="213">
        <v>0</v>
      </c>
      <c r="L298" s="213">
        <v>36</v>
      </c>
      <c r="M298" s="219">
        <f t="shared" si="105"/>
        <v>0</v>
      </c>
      <c r="N298" s="219">
        <f t="shared" si="106"/>
        <v>0</v>
      </c>
      <c r="O298" s="220"/>
      <c r="P298" s="221">
        <v>21015</v>
      </c>
      <c r="Q298" s="222" t="s">
        <v>68</v>
      </c>
    </row>
    <row r="299" spans="1:17">
      <c r="A299" s="218" t="s">
        <v>102</v>
      </c>
      <c r="B299" s="219">
        <v>36</v>
      </c>
      <c r="C299" s="219">
        <f t="shared" si="135"/>
        <v>36</v>
      </c>
      <c r="D299" s="219">
        <v>0</v>
      </c>
      <c r="E299" s="219">
        <v>0</v>
      </c>
      <c r="F299" s="219">
        <v>0</v>
      </c>
      <c r="G299" s="219">
        <v>36</v>
      </c>
      <c r="H299" s="219">
        <v>36</v>
      </c>
      <c r="I299" s="219">
        <v>0</v>
      </c>
      <c r="J299" s="219">
        <v>0</v>
      </c>
      <c r="K299" s="219">
        <v>0</v>
      </c>
      <c r="L299" s="219">
        <v>36</v>
      </c>
      <c r="M299" s="219">
        <f t="shared" si="105"/>
        <v>0</v>
      </c>
      <c r="N299" s="219">
        <f t="shared" si="106"/>
        <v>0</v>
      </c>
      <c r="O299" s="220"/>
      <c r="P299" s="221">
        <v>2101502</v>
      </c>
      <c r="Q299" s="223" t="s">
        <v>70</v>
      </c>
    </row>
    <row r="300" spans="1:17">
      <c r="A300" s="218" t="s">
        <v>291</v>
      </c>
      <c r="B300" s="213">
        <v>57</v>
      </c>
      <c r="C300" s="213">
        <f t="shared" ref="B300:L300" si="137">SUM(C301)</f>
        <v>0</v>
      </c>
      <c r="D300" s="213">
        <f t="shared" si="137"/>
        <v>0</v>
      </c>
      <c r="E300" s="213">
        <f t="shared" si="137"/>
        <v>0</v>
      </c>
      <c r="F300" s="213">
        <f t="shared" si="137"/>
        <v>0</v>
      </c>
      <c r="G300" s="213">
        <f t="shared" si="137"/>
        <v>0</v>
      </c>
      <c r="H300" s="213">
        <v>0</v>
      </c>
      <c r="I300" s="213">
        <v>0</v>
      </c>
      <c r="J300" s="213">
        <v>0</v>
      </c>
      <c r="K300" s="213">
        <v>0</v>
      </c>
      <c r="L300" s="213">
        <v>0</v>
      </c>
      <c r="M300" s="219">
        <f t="shared" ref="M300:M363" si="138">H300-C300</f>
        <v>0</v>
      </c>
      <c r="N300" s="219">
        <f t="shared" si="106"/>
        <v>-57</v>
      </c>
      <c r="O300" s="220"/>
      <c r="P300" s="221">
        <v>21016</v>
      </c>
      <c r="Q300" s="222" t="s">
        <v>68</v>
      </c>
    </row>
    <row r="301" spans="1:17">
      <c r="A301" s="218" t="s">
        <v>292</v>
      </c>
      <c r="B301" s="219">
        <v>57</v>
      </c>
      <c r="C301" s="219">
        <f t="shared" si="135"/>
        <v>0</v>
      </c>
      <c r="D301" s="219">
        <v>0</v>
      </c>
      <c r="E301" s="219">
        <v>0</v>
      </c>
      <c r="F301" s="219">
        <v>0</v>
      </c>
      <c r="G301" s="219">
        <v>0</v>
      </c>
      <c r="H301" s="219">
        <v>0</v>
      </c>
      <c r="I301" s="219">
        <v>0</v>
      </c>
      <c r="J301" s="219">
        <v>0</v>
      </c>
      <c r="K301" s="219">
        <v>0</v>
      </c>
      <c r="L301" s="219">
        <v>0</v>
      </c>
      <c r="M301" s="219">
        <f t="shared" si="138"/>
        <v>0</v>
      </c>
      <c r="N301" s="219">
        <f t="shared" si="106"/>
        <v>-57</v>
      </c>
      <c r="O301" s="220"/>
      <c r="P301" s="221">
        <v>2101601</v>
      </c>
      <c r="Q301" s="223" t="s">
        <v>70</v>
      </c>
    </row>
    <row r="302" spans="1:17">
      <c r="A302" s="218" t="s">
        <v>293</v>
      </c>
      <c r="B302" s="213">
        <v>25</v>
      </c>
      <c r="C302" s="213">
        <f t="shared" ref="B302:L302" si="139">SUM(C303:C303)</f>
        <v>25</v>
      </c>
      <c r="D302" s="213">
        <f t="shared" si="139"/>
        <v>0</v>
      </c>
      <c r="E302" s="213">
        <f t="shared" si="139"/>
        <v>0</v>
      </c>
      <c r="F302" s="213">
        <f t="shared" si="139"/>
        <v>0</v>
      </c>
      <c r="G302" s="213">
        <f t="shared" si="139"/>
        <v>25</v>
      </c>
      <c r="H302" s="213">
        <v>25</v>
      </c>
      <c r="I302" s="213">
        <v>0</v>
      </c>
      <c r="J302" s="213">
        <v>0</v>
      </c>
      <c r="K302" s="213">
        <v>0</v>
      </c>
      <c r="L302" s="213">
        <v>25</v>
      </c>
      <c r="M302" s="219">
        <f t="shared" si="138"/>
        <v>0</v>
      </c>
      <c r="N302" s="219">
        <f t="shared" ref="N302:N365" si="140">H302-B302</f>
        <v>0</v>
      </c>
      <c r="O302" s="220"/>
      <c r="P302" s="221">
        <v>21017</v>
      </c>
      <c r="Q302" s="222" t="s">
        <v>68</v>
      </c>
    </row>
    <row r="303" spans="1:17">
      <c r="A303" s="218" t="s">
        <v>294</v>
      </c>
      <c r="B303" s="219">
        <v>25</v>
      </c>
      <c r="C303" s="219">
        <f t="shared" ref="C303:C308" si="141">SUM(D303:G303)</f>
        <v>25</v>
      </c>
      <c r="D303" s="219">
        <v>0</v>
      </c>
      <c r="E303" s="219">
        <v>0</v>
      </c>
      <c r="F303" s="219">
        <v>0</v>
      </c>
      <c r="G303" s="219">
        <v>25</v>
      </c>
      <c r="H303" s="219">
        <v>25</v>
      </c>
      <c r="I303" s="219">
        <v>0</v>
      </c>
      <c r="J303" s="219">
        <v>0</v>
      </c>
      <c r="K303" s="219">
        <v>0</v>
      </c>
      <c r="L303" s="219">
        <v>25</v>
      </c>
      <c r="M303" s="219">
        <f t="shared" si="138"/>
        <v>0</v>
      </c>
      <c r="N303" s="219">
        <f t="shared" si="140"/>
        <v>0</v>
      </c>
      <c r="O303" s="220"/>
      <c r="P303" s="221">
        <v>2101704</v>
      </c>
      <c r="Q303" s="223" t="s">
        <v>70</v>
      </c>
    </row>
    <row r="304" spans="1:17">
      <c r="A304" s="218" t="s">
        <v>295</v>
      </c>
      <c r="B304" s="213">
        <v>234</v>
      </c>
      <c r="C304" s="213">
        <f t="shared" ref="B304:L304" si="142">SUM(C305)</f>
        <v>0</v>
      </c>
      <c r="D304" s="213">
        <f t="shared" si="142"/>
        <v>0</v>
      </c>
      <c r="E304" s="213">
        <f t="shared" si="142"/>
        <v>0</v>
      </c>
      <c r="F304" s="213">
        <f t="shared" si="142"/>
        <v>0</v>
      </c>
      <c r="G304" s="213">
        <f t="shared" si="142"/>
        <v>0</v>
      </c>
      <c r="H304" s="213">
        <v>0</v>
      </c>
      <c r="I304" s="213">
        <v>0</v>
      </c>
      <c r="J304" s="213">
        <v>0</v>
      </c>
      <c r="K304" s="213">
        <v>0</v>
      </c>
      <c r="L304" s="213">
        <v>0</v>
      </c>
      <c r="M304" s="219">
        <f t="shared" si="138"/>
        <v>0</v>
      </c>
      <c r="N304" s="219">
        <f t="shared" si="140"/>
        <v>-234</v>
      </c>
      <c r="O304" s="220"/>
      <c r="P304" s="221">
        <v>21099</v>
      </c>
      <c r="Q304" s="222" t="s">
        <v>68</v>
      </c>
    </row>
    <row r="305" spans="1:17">
      <c r="A305" s="218" t="s">
        <v>296</v>
      </c>
      <c r="B305" s="219">
        <v>234</v>
      </c>
      <c r="C305" s="219">
        <f t="shared" si="141"/>
        <v>0</v>
      </c>
      <c r="D305" s="219">
        <v>0</v>
      </c>
      <c r="E305" s="219">
        <v>0</v>
      </c>
      <c r="F305" s="219">
        <v>0</v>
      </c>
      <c r="G305" s="219">
        <v>0</v>
      </c>
      <c r="H305" s="219">
        <v>0</v>
      </c>
      <c r="I305" s="219">
        <v>0</v>
      </c>
      <c r="J305" s="219">
        <v>0</v>
      </c>
      <c r="K305" s="219">
        <v>0</v>
      </c>
      <c r="L305" s="219">
        <v>0</v>
      </c>
      <c r="M305" s="219">
        <f t="shared" si="138"/>
        <v>0</v>
      </c>
      <c r="N305" s="219">
        <f t="shared" si="140"/>
        <v>-234</v>
      </c>
      <c r="O305" s="220"/>
      <c r="P305" s="221">
        <v>2109999</v>
      </c>
      <c r="Q305" s="223" t="s">
        <v>70</v>
      </c>
    </row>
    <row r="306" spans="1:17">
      <c r="A306" s="218" t="s">
        <v>297</v>
      </c>
      <c r="B306" s="213">
        <v>293</v>
      </c>
      <c r="C306" s="213">
        <f t="shared" ref="B306:L306" si="143">SUM(C307)</f>
        <v>250</v>
      </c>
      <c r="D306" s="213">
        <f t="shared" si="143"/>
        <v>0</v>
      </c>
      <c r="E306" s="213">
        <f t="shared" si="143"/>
        <v>0</v>
      </c>
      <c r="F306" s="213">
        <f t="shared" si="143"/>
        <v>0</v>
      </c>
      <c r="G306" s="213">
        <f t="shared" si="143"/>
        <v>250</v>
      </c>
      <c r="H306" s="213">
        <v>250</v>
      </c>
      <c r="I306" s="213">
        <v>0</v>
      </c>
      <c r="J306" s="213">
        <v>0</v>
      </c>
      <c r="K306" s="213">
        <v>0</v>
      </c>
      <c r="L306" s="213">
        <v>250</v>
      </c>
      <c r="M306" s="219">
        <f t="shared" si="138"/>
        <v>0</v>
      </c>
      <c r="N306" s="219">
        <f t="shared" si="140"/>
        <v>-43</v>
      </c>
      <c r="O306" s="220"/>
      <c r="P306" s="221">
        <v>211</v>
      </c>
      <c r="Q306" s="222" t="s">
        <v>66</v>
      </c>
    </row>
    <row r="307" spans="1:17">
      <c r="A307" s="218" t="s">
        <v>298</v>
      </c>
      <c r="B307" s="213">
        <v>293</v>
      </c>
      <c r="C307" s="213">
        <f t="shared" ref="B307:L307" si="144">SUM(C308:C308)</f>
        <v>250</v>
      </c>
      <c r="D307" s="213">
        <f t="shared" si="144"/>
        <v>0</v>
      </c>
      <c r="E307" s="213">
        <f t="shared" si="144"/>
        <v>0</v>
      </c>
      <c r="F307" s="213">
        <f t="shared" si="144"/>
        <v>0</v>
      </c>
      <c r="G307" s="213">
        <f t="shared" si="144"/>
        <v>250</v>
      </c>
      <c r="H307" s="213">
        <v>250</v>
      </c>
      <c r="I307" s="213">
        <v>0</v>
      </c>
      <c r="J307" s="213">
        <v>0</v>
      </c>
      <c r="K307" s="213">
        <v>0</v>
      </c>
      <c r="L307" s="213">
        <v>250</v>
      </c>
      <c r="M307" s="219">
        <f t="shared" si="138"/>
        <v>0</v>
      </c>
      <c r="N307" s="219">
        <f t="shared" si="140"/>
        <v>-43</v>
      </c>
      <c r="O307" s="220"/>
      <c r="P307" s="221">
        <v>21101</v>
      </c>
      <c r="Q307" s="222" t="s">
        <v>68</v>
      </c>
    </row>
    <row r="308" spans="1:17">
      <c r="A308" s="218" t="s">
        <v>299</v>
      </c>
      <c r="B308" s="219">
        <v>293</v>
      </c>
      <c r="C308" s="219">
        <f t="shared" si="141"/>
        <v>250</v>
      </c>
      <c r="D308" s="219">
        <v>0</v>
      </c>
      <c r="E308" s="219">
        <v>0</v>
      </c>
      <c r="F308" s="219">
        <v>0</v>
      </c>
      <c r="G308" s="219">
        <v>250</v>
      </c>
      <c r="H308" s="219">
        <v>250</v>
      </c>
      <c r="I308" s="219">
        <v>0</v>
      </c>
      <c r="J308" s="219">
        <v>0</v>
      </c>
      <c r="K308" s="219">
        <v>0</v>
      </c>
      <c r="L308" s="219">
        <v>250</v>
      </c>
      <c r="M308" s="219">
        <f t="shared" si="138"/>
        <v>0</v>
      </c>
      <c r="N308" s="219">
        <f t="shared" si="140"/>
        <v>-43</v>
      </c>
      <c r="O308" s="220"/>
      <c r="P308" s="221">
        <v>2110199</v>
      </c>
      <c r="Q308" s="223" t="s">
        <v>70</v>
      </c>
    </row>
    <row r="309" spans="1:17">
      <c r="A309" s="218" t="s">
        <v>300</v>
      </c>
      <c r="B309" s="213">
        <v>11569</v>
      </c>
      <c r="C309" s="213">
        <f t="shared" ref="B309:L309" si="145">SUM(C310,C316,C318,C320)</f>
        <v>11260</v>
      </c>
      <c r="D309" s="213">
        <f t="shared" si="145"/>
        <v>4460</v>
      </c>
      <c r="E309" s="213">
        <f t="shared" si="145"/>
        <v>445</v>
      </c>
      <c r="F309" s="213">
        <f t="shared" si="145"/>
        <v>0</v>
      </c>
      <c r="G309" s="213">
        <f t="shared" si="145"/>
        <v>6355</v>
      </c>
      <c r="H309" s="213">
        <v>17522</v>
      </c>
      <c r="I309" s="213">
        <v>4343</v>
      </c>
      <c r="J309" s="213">
        <v>433</v>
      </c>
      <c r="K309" s="213">
        <v>0</v>
      </c>
      <c r="L309" s="213">
        <v>12746</v>
      </c>
      <c r="M309" s="219">
        <f t="shared" si="138"/>
        <v>6262</v>
      </c>
      <c r="N309" s="219">
        <f t="shared" si="140"/>
        <v>5953</v>
      </c>
      <c r="O309" s="220"/>
      <c r="P309" s="221">
        <v>212</v>
      </c>
      <c r="Q309" s="222" t="s">
        <v>66</v>
      </c>
    </row>
    <row r="310" spans="1:17">
      <c r="A310" s="218" t="s">
        <v>301</v>
      </c>
      <c r="B310" s="213">
        <v>6695</v>
      </c>
      <c r="C310" s="213">
        <f t="shared" ref="B310:L310" si="146">SUM(C311:C315)</f>
        <v>6960</v>
      </c>
      <c r="D310" s="213">
        <f t="shared" si="146"/>
        <v>3538</v>
      </c>
      <c r="E310" s="213">
        <f t="shared" si="146"/>
        <v>374</v>
      </c>
      <c r="F310" s="213">
        <f t="shared" si="146"/>
        <v>0</v>
      </c>
      <c r="G310" s="213">
        <f t="shared" si="146"/>
        <v>3048</v>
      </c>
      <c r="H310" s="213">
        <v>6646</v>
      </c>
      <c r="I310" s="213">
        <v>3432</v>
      </c>
      <c r="J310" s="213">
        <v>371</v>
      </c>
      <c r="K310" s="213">
        <v>0</v>
      </c>
      <c r="L310" s="213">
        <v>2843</v>
      </c>
      <c r="M310" s="219">
        <f t="shared" si="138"/>
        <v>-314</v>
      </c>
      <c r="N310" s="219">
        <f t="shared" si="140"/>
        <v>-49</v>
      </c>
      <c r="O310" s="220"/>
      <c r="P310" s="221">
        <v>21201</v>
      </c>
      <c r="Q310" s="222" t="s">
        <v>68</v>
      </c>
    </row>
    <row r="311" spans="1:17">
      <c r="A311" s="218" t="s">
        <v>69</v>
      </c>
      <c r="B311" s="219">
        <v>295</v>
      </c>
      <c r="C311" s="219">
        <f t="shared" ref="C311:C315" si="147">SUM(D311:G311)</f>
        <v>334</v>
      </c>
      <c r="D311" s="219">
        <v>232</v>
      </c>
      <c r="E311" s="219">
        <v>91</v>
      </c>
      <c r="F311" s="219">
        <v>0</v>
      </c>
      <c r="G311" s="219">
        <v>11</v>
      </c>
      <c r="H311" s="219">
        <v>341</v>
      </c>
      <c r="I311" s="219">
        <v>242</v>
      </c>
      <c r="J311" s="219">
        <v>91</v>
      </c>
      <c r="K311" s="219">
        <v>0</v>
      </c>
      <c r="L311" s="219">
        <v>8</v>
      </c>
      <c r="M311" s="219">
        <f t="shared" si="138"/>
        <v>7</v>
      </c>
      <c r="N311" s="219">
        <f t="shared" si="140"/>
        <v>46</v>
      </c>
      <c r="O311" s="220"/>
      <c r="P311" s="221">
        <v>2120101</v>
      </c>
      <c r="Q311" s="223" t="s">
        <v>70</v>
      </c>
    </row>
    <row r="312" spans="1:17">
      <c r="A312" s="218" t="s">
        <v>76</v>
      </c>
      <c r="B312" s="219">
        <v>159</v>
      </c>
      <c r="C312" s="219">
        <f t="shared" si="147"/>
        <v>139</v>
      </c>
      <c r="D312" s="219">
        <v>0</v>
      </c>
      <c r="E312" s="219">
        <v>0</v>
      </c>
      <c r="F312" s="219">
        <v>0</v>
      </c>
      <c r="G312" s="219">
        <v>139</v>
      </c>
      <c r="H312" s="219">
        <v>135</v>
      </c>
      <c r="I312" s="219">
        <v>0</v>
      </c>
      <c r="J312" s="219">
        <v>0</v>
      </c>
      <c r="K312" s="219">
        <v>0</v>
      </c>
      <c r="L312" s="219">
        <v>135</v>
      </c>
      <c r="M312" s="219">
        <f t="shared" si="138"/>
        <v>-4</v>
      </c>
      <c r="N312" s="219">
        <f t="shared" si="140"/>
        <v>-24</v>
      </c>
      <c r="O312" s="220"/>
      <c r="P312" s="221">
        <v>2120102</v>
      </c>
      <c r="Q312" s="223" t="s">
        <v>70</v>
      </c>
    </row>
    <row r="313" spans="1:17">
      <c r="A313" s="218" t="s">
        <v>302</v>
      </c>
      <c r="B313" s="219">
        <v>3278</v>
      </c>
      <c r="C313" s="219">
        <f t="shared" si="147"/>
        <v>3517</v>
      </c>
      <c r="D313" s="219">
        <v>2369</v>
      </c>
      <c r="E313" s="219">
        <v>241</v>
      </c>
      <c r="F313" s="219">
        <v>0</v>
      </c>
      <c r="G313" s="219">
        <v>907</v>
      </c>
      <c r="H313" s="219">
        <v>3236</v>
      </c>
      <c r="I313" s="219">
        <v>2218</v>
      </c>
      <c r="J313" s="219">
        <v>241</v>
      </c>
      <c r="K313" s="219">
        <v>0</v>
      </c>
      <c r="L313" s="219">
        <v>777</v>
      </c>
      <c r="M313" s="219">
        <f t="shared" si="138"/>
        <v>-281</v>
      </c>
      <c r="N313" s="219">
        <f t="shared" si="140"/>
        <v>-42</v>
      </c>
      <c r="O313" s="220"/>
      <c r="P313" s="221">
        <v>2120104</v>
      </c>
      <c r="Q313" s="223" t="s">
        <v>70</v>
      </c>
    </row>
    <row r="314" spans="1:17">
      <c r="A314" s="218" t="s">
        <v>303</v>
      </c>
      <c r="B314" s="219">
        <v>477</v>
      </c>
      <c r="C314" s="219">
        <f t="shared" si="147"/>
        <v>484</v>
      </c>
      <c r="D314" s="219">
        <v>423</v>
      </c>
      <c r="E314" s="219">
        <v>13</v>
      </c>
      <c r="F314" s="219">
        <v>0</v>
      </c>
      <c r="G314" s="219">
        <v>48</v>
      </c>
      <c r="H314" s="219">
        <v>502</v>
      </c>
      <c r="I314" s="219">
        <v>446</v>
      </c>
      <c r="J314" s="219">
        <v>13</v>
      </c>
      <c r="K314" s="219">
        <v>0</v>
      </c>
      <c r="L314" s="219">
        <v>43</v>
      </c>
      <c r="M314" s="219">
        <f t="shared" si="138"/>
        <v>18</v>
      </c>
      <c r="N314" s="219">
        <f t="shared" si="140"/>
        <v>25</v>
      </c>
      <c r="O314" s="220"/>
      <c r="P314" s="221">
        <v>2120106</v>
      </c>
      <c r="Q314" s="223" t="s">
        <v>70</v>
      </c>
    </row>
    <row r="315" spans="1:17">
      <c r="A315" s="218" t="s">
        <v>304</v>
      </c>
      <c r="B315" s="219">
        <v>2486</v>
      </c>
      <c r="C315" s="219">
        <f t="shared" si="147"/>
        <v>2486</v>
      </c>
      <c r="D315" s="219">
        <v>514</v>
      </c>
      <c r="E315" s="219">
        <v>29</v>
      </c>
      <c r="F315" s="219">
        <v>0</v>
      </c>
      <c r="G315" s="219">
        <v>1943</v>
      </c>
      <c r="H315" s="219">
        <v>2432</v>
      </c>
      <c r="I315" s="219">
        <v>526</v>
      </c>
      <c r="J315" s="219">
        <v>26</v>
      </c>
      <c r="K315" s="219">
        <v>0</v>
      </c>
      <c r="L315" s="219">
        <v>1880</v>
      </c>
      <c r="M315" s="219">
        <f t="shared" si="138"/>
        <v>-54</v>
      </c>
      <c r="N315" s="219">
        <f t="shared" si="140"/>
        <v>-54</v>
      </c>
      <c r="O315" s="220"/>
      <c r="P315" s="221">
        <v>2120199</v>
      </c>
      <c r="Q315" s="223" t="s">
        <v>70</v>
      </c>
    </row>
    <row r="316" spans="1:17">
      <c r="A316" s="218" t="s">
        <v>305</v>
      </c>
      <c r="B316" s="213">
        <v>1820</v>
      </c>
      <c r="C316" s="213">
        <f t="shared" ref="B316:L316" si="148">SUM(C317)</f>
        <v>1508</v>
      </c>
      <c r="D316" s="213">
        <f t="shared" si="148"/>
        <v>0</v>
      </c>
      <c r="E316" s="213">
        <f t="shared" si="148"/>
        <v>0</v>
      </c>
      <c r="F316" s="213">
        <f t="shared" si="148"/>
        <v>0</v>
      </c>
      <c r="G316" s="213">
        <f t="shared" si="148"/>
        <v>1508</v>
      </c>
      <c r="H316" s="213">
        <v>8728</v>
      </c>
      <c r="I316" s="213">
        <v>0</v>
      </c>
      <c r="J316" s="213">
        <v>0</v>
      </c>
      <c r="K316" s="213">
        <v>0</v>
      </c>
      <c r="L316" s="213">
        <v>8728</v>
      </c>
      <c r="M316" s="219">
        <f t="shared" si="138"/>
        <v>7220</v>
      </c>
      <c r="N316" s="219">
        <f t="shared" si="140"/>
        <v>6908</v>
      </c>
      <c r="O316" s="220"/>
      <c r="P316" s="221">
        <v>21203</v>
      </c>
      <c r="Q316" s="222" t="s">
        <v>68</v>
      </c>
    </row>
    <row r="317" spans="1:17">
      <c r="A317" s="218" t="s">
        <v>306</v>
      </c>
      <c r="B317" s="219">
        <v>1820</v>
      </c>
      <c r="C317" s="219">
        <f t="shared" ref="C317:C321" si="149">SUM(D317:G317)</f>
        <v>1508</v>
      </c>
      <c r="D317" s="219">
        <v>0</v>
      </c>
      <c r="E317" s="219">
        <v>0</v>
      </c>
      <c r="F317" s="219">
        <v>0</v>
      </c>
      <c r="G317" s="219">
        <v>1508</v>
      </c>
      <c r="H317" s="219">
        <v>8728</v>
      </c>
      <c r="I317" s="219">
        <v>0</v>
      </c>
      <c r="J317" s="219">
        <v>0</v>
      </c>
      <c r="K317" s="219">
        <v>0</v>
      </c>
      <c r="L317" s="219">
        <v>8728</v>
      </c>
      <c r="M317" s="219">
        <f t="shared" si="138"/>
        <v>7220</v>
      </c>
      <c r="N317" s="219">
        <f t="shared" si="140"/>
        <v>6908</v>
      </c>
      <c r="O317" s="220"/>
      <c r="P317" s="221">
        <v>2120399</v>
      </c>
      <c r="Q317" s="223" t="s">
        <v>70</v>
      </c>
    </row>
    <row r="318" spans="1:17">
      <c r="A318" s="218" t="s">
        <v>307</v>
      </c>
      <c r="B318" s="213">
        <v>2996</v>
      </c>
      <c r="C318" s="213">
        <f t="shared" ref="B318:L318" si="150">SUM(C319)</f>
        <v>2742</v>
      </c>
      <c r="D318" s="213">
        <f t="shared" si="150"/>
        <v>922</v>
      </c>
      <c r="E318" s="213">
        <f t="shared" si="150"/>
        <v>71</v>
      </c>
      <c r="F318" s="213">
        <f t="shared" si="150"/>
        <v>0</v>
      </c>
      <c r="G318" s="213">
        <f t="shared" si="150"/>
        <v>1749</v>
      </c>
      <c r="H318" s="213">
        <v>2125</v>
      </c>
      <c r="I318" s="213">
        <v>911</v>
      </c>
      <c r="J318" s="213">
        <v>62</v>
      </c>
      <c r="K318" s="213">
        <v>0</v>
      </c>
      <c r="L318" s="213">
        <v>1152</v>
      </c>
      <c r="M318" s="219">
        <f t="shared" si="138"/>
        <v>-617</v>
      </c>
      <c r="N318" s="219">
        <f t="shared" si="140"/>
        <v>-871</v>
      </c>
      <c r="O318" s="220"/>
      <c r="P318" s="221">
        <v>21205</v>
      </c>
      <c r="Q318" s="222" t="s">
        <v>68</v>
      </c>
    </row>
    <row r="319" spans="1:17">
      <c r="A319" s="218" t="s">
        <v>308</v>
      </c>
      <c r="B319" s="219">
        <v>2996</v>
      </c>
      <c r="C319" s="219">
        <f t="shared" si="149"/>
        <v>2742</v>
      </c>
      <c r="D319" s="219">
        <v>922</v>
      </c>
      <c r="E319" s="219">
        <v>71</v>
      </c>
      <c r="F319" s="219">
        <v>0</v>
      </c>
      <c r="G319" s="219">
        <v>1749</v>
      </c>
      <c r="H319" s="219">
        <v>2125</v>
      </c>
      <c r="I319" s="219">
        <v>911</v>
      </c>
      <c r="J319" s="219">
        <v>62</v>
      </c>
      <c r="K319" s="219">
        <v>0</v>
      </c>
      <c r="L319" s="219">
        <v>1152</v>
      </c>
      <c r="M319" s="219">
        <f t="shared" si="138"/>
        <v>-617</v>
      </c>
      <c r="N319" s="219">
        <f t="shared" si="140"/>
        <v>-871</v>
      </c>
      <c r="O319" s="220"/>
      <c r="P319" s="221">
        <v>2120501</v>
      </c>
      <c r="Q319" s="223" t="s">
        <v>70</v>
      </c>
    </row>
    <row r="320" spans="1:17">
      <c r="A320" s="218" t="s">
        <v>309</v>
      </c>
      <c r="B320" s="213">
        <v>58</v>
      </c>
      <c r="C320" s="213">
        <f t="shared" ref="B320:L320" si="151">SUM(C321)</f>
        <v>50</v>
      </c>
      <c r="D320" s="213">
        <f t="shared" si="151"/>
        <v>0</v>
      </c>
      <c r="E320" s="213">
        <f t="shared" si="151"/>
        <v>0</v>
      </c>
      <c r="F320" s="213">
        <f t="shared" si="151"/>
        <v>0</v>
      </c>
      <c r="G320" s="213">
        <f t="shared" si="151"/>
        <v>50</v>
      </c>
      <c r="H320" s="213">
        <v>23</v>
      </c>
      <c r="I320" s="213">
        <v>0</v>
      </c>
      <c r="J320" s="213">
        <v>0</v>
      </c>
      <c r="K320" s="213">
        <v>0</v>
      </c>
      <c r="L320" s="213">
        <v>23</v>
      </c>
      <c r="M320" s="219">
        <f t="shared" si="138"/>
        <v>-27</v>
      </c>
      <c r="N320" s="219">
        <f t="shared" si="140"/>
        <v>-35</v>
      </c>
      <c r="O320" s="220"/>
      <c r="P320" s="221">
        <v>21299</v>
      </c>
      <c r="Q320" s="222" t="s">
        <v>68</v>
      </c>
    </row>
    <row r="321" spans="1:17">
      <c r="A321" s="218" t="s">
        <v>310</v>
      </c>
      <c r="B321" s="219">
        <v>58</v>
      </c>
      <c r="C321" s="219">
        <f t="shared" si="149"/>
        <v>50</v>
      </c>
      <c r="D321" s="219">
        <v>0</v>
      </c>
      <c r="E321" s="219">
        <v>0</v>
      </c>
      <c r="F321" s="219">
        <v>0</v>
      </c>
      <c r="G321" s="219">
        <v>50</v>
      </c>
      <c r="H321" s="219">
        <v>23</v>
      </c>
      <c r="I321" s="219">
        <v>0</v>
      </c>
      <c r="J321" s="219">
        <v>0</v>
      </c>
      <c r="K321" s="219">
        <v>0</v>
      </c>
      <c r="L321" s="219">
        <v>23</v>
      </c>
      <c r="M321" s="219">
        <f t="shared" si="138"/>
        <v>-27</v>
      </c>
      <c r="N321" s="219">
        <f t="shared" si="140"/>
        <v>-35</v>
      </c>
      <c r="O321" s="220"/>
      <c r="P321" s="221">
        <v>2129999</v>
      </c>
      <c r="Q321" s="223" t="s">
        <v>70</v>
      </c>
    </row>
    <row r="322" spans="1:17">
      <c r="A322" s="218" t="s">
        <v>311</v>
      </c>
      <c r="B322" s="219">
        <v>2493</v>
      </c>
      <c r="C322" s="219">
        <f t="shared" ref="B322:L322" si="152">SUM(C323,C333,C337,C343,C346)</f>
        <v>2498</v>
      </c>
      <c r="D322" s="219">
        <f t="shared" si="152"/>
        <v>417</v>
      </c>
      <c r="E322" s="219">
        <f t="shared" si="152"/>
        <v>41</v>
      </c>
      <c r="F322" s="219">
        <f t="shared" si="152"/>
        <v>0</v>
      </c>
      <c r="G322" s="219">
        <f t="shared" si="152"/>
        <v>2040</v>
      </c>
      <c r="H322" s="219">
        <v>2498</v>
      </c>
      <c r="I322" s="219">
        <v>406</v>
      </c>
      <c r="J322" s="219">
        <v>37</v>
      </c>
      <c r="K322" s="219">
        <v>0</v>
      </c>
      <c r="L322" s="219">
        <v>2055</v>
      </c>
      <c r="M322" s="219">
        <f t="shared" si="138"/>
        <v>0</v>
      </c>
      <c r="N322" s="219">
        <f t="shared" si="140"/>
        <v>5</v>
      </c>
      <c r="O322" s="220"/>
      <c r="P322" s="221">
        <v>213</v>
      </c>
      <c r="Q322" s="222" t="s">
        <v>66</v>
      </c>
    </row>
    <row r="323" spans="1:17">
      <c r="A323" s="218" t="s">
        <v>312</v>
      </c>
      <c r="B323" s="213">
        <v>629</v>
      </c>
      <c r="C323" s="213">
        <f t="shared" ref="B323:L323" si="153">SUM(C324:C332)</f>
        <v>587</v>
      </c>
      <c r="D323" s="213">
        <f t="shared" si="153"/>
        <v>417</v>
      </c>
      <c r="E323" s="213">
        <f t="shared" si="153"/>
        <v>41</v>
      </c>
      <c r="F323" s="213">
        <f t="shared" si="153"/>
        <v>0</v>
      </c>
      <c r="G323" s="213">
        <f t="shared" si="153"/>
        <v>129</v>
      </c>
      <c r="H323" s="213">
        <v>488</v>
      </c>
      <c r="I323" s="213">
        <v>406</v>
      </c>
      <c r="J323" s="213">
        <v>37</v>
      </c>
      <c r="K323" s="213">
        <v>0</v>
      </c>
      <c r="L323" s="213">
        <v>45</v>
      </c>
      <c r="M323" s="219">
        <f t="shared" si="138"/>
        <v>-99</v>
      </c>
      <c r="N323" s="219">
        <f t="shared" si="140"/>
        <v>-141</v>
      </c>
      <c r="O323" s="220"/>
      <c r="P323" s="221">
        <v>21301</v>
      </c>
      <c r="Q323" s="222" t="s">
        <v>68</v>
      </c>
    </row>
    <row r="324" spans="1:17">
      <c r="A324" s="218" t="s">
        <v>69</v>
      </c>
      <c r="B324" s="219">
        <v>102</v>
      </c>
      <c r="C324" s="219">
        <f t="shared" ref="C324:C332" si="154">SUM(D324:G324)</f>
        <v>112</v>
      </c>
      <c r="D324" s="219">
        <v>87</v>
      </c>
      <c r="E324" s="219">
        <v>25</v>
      </c>
      <c r="F324" s="219">
        <v>0</v>
      </c>
      <c r="G324" s="219">
        <v>0</v>
      </c>
      <c r="H324" s="219">
        <v>111</v>
      </c>
      <c r="I324" s="219">
        <v>87</v>
      </c>
      <c r="J324" s="219">
        <v>24</v>
      </c>
      <c r="K324" s="219">
        <v>0</v>
      </c>
      <c r="L324" s="219">
        <v>0</v>
      </c>
      <c r="M324" s="219">
        <f t="shared" si="138"/>
        <v>-1</v>
      </c>
      <c r="N324" s="219">
        <f t="shared" si="140"/>
        <v>9</v>
      </c>
      <c r="O324" s="220"/>
      <c r="P324" s="221">
        <v>2130101</v>
      </c>
      <c r="Q324" s="223" t="s">
        <v>70</v>
      </c>
    </row>
    <row r="325" spans="1:17">
      <c r="A325" s="218" t="s">
        <v>313</v>
      </c>
      <c r="B325" s="219">
        <v>375</v>
      </c>
      <c r="C325" s="219">
        <f t="shared" si="154"/>
        <v>346</v>
      </c>
      <c r="D325" s="219">
        <v>330</v>
      </c>
      <c r="E325" s="219">
        <v>16</v>
      </c>
      <c r="F325" s="219">
        <v>0</v>
      </c>
      <c r="G325" s="219"/>
      <c r="H325" s="219">
        <v>332</v>
      </c>
      <c r="I325" s="219">
        <v>319</v>
      </c>
      <c r="J325" s="219">
        <v>13</v>
      </c>
      <c r="K325" s="219">
        <v>0</v>
      </c>
      <c r="L325" s="219">
        <v>0</v>
      </c>
      <c r="M325" s="219">
        <f t="shared" si="138"/>
        <v>-14</v>
      </c>
      <c r="N325" s="219">
        <f t="shared" si="140"/>
        <v>-43</v>
      </c>
      <c r="O325" s="220"/>
      <c r="P325" s="221">
        <v>2130104</v>
      </c>
      <c r="Q325" s="223" t="s">
        <v>70</v>
      </c>
    </row>
    <row r="326" spans="1:17">
      <c r="A326" s="218" t="s">
        <v>314</v>
      </c>
      <c r="B326" s="219">
        <v>3</v>
      </c>
      <c r="C326" s="219">
        <f t="shared" si="154"/>
        <v>0</v>
      </c>
      <c r="D326" s="219">
        <v>0</v>
      </c>
      <c r="E326" s="219">
        <v>0</v>
      </c>
      <c r="F326" s="219">
        <v>0</v>
      </c>
      <c r="G326" s="219"/>
      <c r="H326" s="219">
        <v>0</v>
      </c>
      <c r="I326" s="219">
        <v>0</v>
      </c>
      <c r="J326" s="219">
        <v>0</v>
      </c>
      <c r="K326" s="219">
        <v>0</v>
      </c>
      <c r="L326" s="219">
        <v>0</v>
      </c>
      <c r="M326" s="219">
        <f t="shared" si="138"/>
        <v>0</v>
      </c>
      <c r="N326" s="219">
        <f t="shared" si="140"/>
        <v>-3</v>
      </c>
      <c r="O326" s="220"/>
      <c r="P326" s="221">
        <v>2130106</v>
      </c>
      <c r="Q326" s="223" t="s">
        <v>70</v>
      </c>
    </row>
    <row r="327" spans="1:17">
      <c r="A327" s="218" t="s">
        <v>315</v>
      </c>
      <c r="B327" s="219">
        <v>22</v>
      </c>
      <c r="C327" s="219">
        <f t="shared" si="154"/>
        <v>3</v>
      </c>
      <c r="D327" s="219">
        <v>0</v>
      </c>
      <c r="E327" s="219">
        <v>0</v>
      </c>
      <c r="F327" s="219">
        <v>0</v>
      </c>
      <c r="G327" s="219">
        <v>3</v>
      </c>
      <c r="H327" s="219">
        <v>1</v>
      </c>
      <c r="I327" s="219">
        <v>0</v>
      </c>
      <c r="J327" s="219">
        <v>0</v>
      </c>
      <c r="K327" s="219">
        <v>0</v>
      </c>
      <c r="L327" s="219">
        <v>1</v>
      </c>
      <c r="M327" s="219">
        <f t="shared" si="138"/>
        <v>-2</v>
      </c>
      <c r="N327" s="219">
        <f t="shared" si="140"/>
        <v>-21</v>
      </c>
      <c r="O327" s="220"/>
      <c r="P327" s="221">
        <v>2130108</v>
      </c>
      <c r="Q327" s="223" t="s">
        <v>70</v>
      </c>
    </row>
    <row r="328" spans="1:17">
      <c r="A328" s="218" t="s">
        <v>316</v>
      </c>
      <c r="B328" s="219">
        <v>15</v>
      </c>
      <c r="C328" s="219">
        <f t="shared" si="154"/>
        <v>15</v>
      </c>
      <c r="D328" s="219">
        <v>0</v>
      </c>
      <c r="E328" s="219">
        <v>0</v>
      </c>
      <c r="F328" s="219">
        <v>0</v>
      </c>
      <c r="G328" s="219">
        <v>15</v>
      </c>
      <c r="H328" s="219">
        <v>2</v>
      </c>
      <c r="I328" s="219">
        <v>0</v>
      </c>
      <c r="J328" s="219">
        <v>0</v>
      </c>
      <c r="K328" s="219">
        <v>0</v>
      </c>
      <c r="L328" s="219">
        <v>2</v>
      </c>
      <c r="M328" s="219">
        <f t="shared" si="138"/>
        <v>-13</v>
      </c>
      <c r="N328" s="219">
        <f t="shared" si="140"/>
        <v>-13</v>
      </c>
      <c r="O328" s="220"/>
      <c r="P328" s="221">
        <v>2130109</v>
      </c>
      <c r="Q328" s="223" t="s">
        <v>70</v>
      </c>
    </row>
    <row r="329" spans="1:17">
      <c r="A329" s="218" t="s">
        <v>317</v>
      </c>
      <c r="B329" s="219">
        <v>3</v>
      </c>
      <c r="C329" s="219">
        <f t="shared" si="154"/>
        <v>0</v>
      </c>
      <c r="D329" s="219">
        <v>0</v>
      </c>
      <c r="E329" s="219">
        <v>0</v>
      </c>
      <c r="F329" s="219">
        <v>0</v>
      </c>
      <c r="G329" s="219"/>
      <c r="H329" s="219">
        <v>0</v>
      </c>
      <c r="I329" s="219">
        <v>0</v>
      </c>
      <c r="J329" s="219">
        <v>0</v>
      </c>
      <c r="K329" s="219">
        <v>0</v>
      </c>
      <c r="L329" s="219">
        <v>0</v>
      </c>
      <c r="M329" s="219">
        <f t="shared" si="138"/>
        <v>0</v>
      </c>
      <c r="N329" s="219">
        <f t="shared" si="140"/>
        <v>-3</v>
      </c>
      <c r="O329" s="220"/>
      <c r="P329" s="221">
        <v>2130110</v>
      </c>
      <c r="Q329" s="223" t="s">
        <v>70</v>
      </c>
    </row>
    <row r="330" spans="1:17">
      <c r="A330" s="218" t="s">
        <v>318</v>
      </c>
      <c r="B330" s="219">
        <v>12</v>
      </c>
      <c r="C330" s="219">
        <f t="shared" si="154"/>
        <v>10</v>
      </c>
      <c r="D330" s="219">
        <v>0</v>
      </c>
      <c r="E330" s="219">
        <v>0</v>
      </c>
      <c r="F330" s="219">
        <v>0</v>
      </c>
      <c r="G330" s="219">
        <v>10</v>
      </c>
      <c r="H330" s="219">
        <v>10</v>
      </c>
      <c r="I330" s="219">
        <v>0</v>
      </c>
      <c r="J330" s="219">
        <v>0</v>
      </c>
      <c r="K330" s="219">
        <v>0</v>
      </c>
      <c r="L330" s="219">
        <v>10</v>
      </c>
      <c r="M330" s="219">
        <f t="shared" si="138"/>
        <v>0</v>
      </c>
      <c r="N330" s="219">
        <f t="shared" si="140"/>
        <v>-2</v>
      </c>
      <c r="O330" s="220"/>
      <c r="P330" s="221">
        <v>2130125</v>
      </c>
      <c r="Q330" s="223" t="s">
        <v>70</v>
      </c>
    </row>
    <row r="331" spans="1:17">
      <c r="A331" s="218" t="s">
        <v>319</v>
      </c>
      <c r="B331" s="219">
        <v>2</v>
      </c>
      <c r="C331" s="219">
        <f t="shared" si="154"/>
        <v>2</v>
      </c>
      <c r="D331" s="219">
        <v>0</v>
      </c>
      <c r="E331" s="219">
        <v>0</v>
      </c>
      <c r="F331" s="219">
        <v>0</v>
      </c>
      <c r="G331" s="219">
        <v>2</v>
      </c>
      <c r="H331" s="219">
        <v>0</v>
      </c>
      <c r="I331" s="219">
        <v>0</v>
      </c>
      <c r="J331" s="219">
        <v>0</v>
      </c>
      <c r="K331" s="219">
        <v>0</v>
      </c>
      <c r="L331" s="219">
        <v>0</v>
      </c>
      <c r="M331" s="219">
        <f t="shared" si="138"/>
        <v>-2</v>
      </c>
      <c r="N331" s="219">
        <f t="shared" si="140"/>
        <v>-2</v>
      </c>
      <c r="O331" s="220"/>
      <c r="P331" s="221">
        <v>2130135</v>
      </c>
      <c r="Q331" s="223" t="s">
        <v>70</v>
      </c>
    </row>
    <row r="332" spans="1:17">
      <c r="A332" s="218" t="s">
        <v>320</v>
      </c>
      <c r="B332" s="219">
        <v>95</v>
      </c>
      <c r="C332" s="219">
        <f t="shared" si="154"/>
        <v>99</v>
      </c>
      <c r="D332" s="219">
        <v>0</v>
      </c>
      <c r="E332" s="219">
        <v>0</v>
      </c>
      <c r="F332" s="219">
        <v>0</v>
      </c>
      <c r="G332" s="219">
        <v>99</v>
      </c>
      <c r="H332" s="219">
        <v>32</v>
      </c>
      <c r="I332" s="219">
        <v>0</v>
      </c>
      <c r="J332" s="219">
        <v>0</v>
      </c>
      <c r="K332" s="219">
        <v>0</v>
      </c>
      <c r="L332" s="219">
        <v>32</v>
      </c>
      <c r="M332" s="219">
        <f t="shared" si="138"/>
        <v>-67</v>
      </c>
      <c r="N332" s="219">
        <f t="shared" si="140"/>
        <v>-63</v>
      </c>
      <c r="O332" s="220"/>
      <c r="P332" s="221">
        <v>2130199</v>
      </c>
      <c r="Q332" s="223" t="s">
        <v>70</v>
      </c>
    </row>
    <row r="333" spans="1:17">
      <c r="A333" s="218" t="s">
        <v>321</v>
      </c>
      <c r="B333" s="213">
        <v>178</v>
      </c>
      <c r="C333" s="213">
        <f t="shared" ref="B333:L333" si="155">SUM(C334:C336)</f>
        <v>473</v>
      </c>
      <c r="D333" s="213">
        <f t="shared" si="155"/>
        <v>0</v>
      </c>
      <c r="E333" s="213">
        <f t="shared" si="155"/>
        <v>0</v>
      </c>
      <c r="F333" s="213">
        <f t="shared" si="155"/>
        <v>0</v>
      </c>
      <c r="G333" s="213">
        <f t="shared" si="155"/>
        <v>473</v>
      </c>
      <c r="H333" s="213">
        <v>101</v>
      </c>
      <c r="I333" s="213">
        <v>0</v>
      </c>
      <c r="J333" s="213">
        <v>0</v>
      </c>
      <c r="K333" s="213">
        <v>0</v>
      </c>
      <c r="L333" s="213">
        <v>101</v>
      </c>
      <c r="M333" s="219">
        <f t="shared" si="138"/>
        <v>-372</v>
      </c>
      <c r="N333" s="219">
        <f t="shared" si="140"/>
        <v>-77</v>
      </c>
      <c r="O333" s="220"/>
      <c r="P333" s="221">
        <v>21302</v>
      </c>
      <c r="Q333" s="222" t="s">
        <v>68</v>
      </c>
    </row>
    <row r="334" spans="1:17">
      <c r="A334" s="218" t="s">
        <v>322</v>
      </c>
      <c r="B334" s="219"/>
      <c r="C334" s="219">
        <f t="shared" ref="C334:C336" si="156">SUM(D334:G334)</f>
        <v>0</v>
      </c>
      <c r="D334" s="219">
        <v>0</v>
      </c>
      <c r="E334" s="219">
        <v>0</v>
      </c>
      <c r="F334" s="219">
        <v>0</v>
      </c>
      <c r="G334" s="219"/>
      <c r="H334" s="219">
        <v>38</v>
      </c>
      <c r="I334" s="219">
        <v>0</v>
      </c>
      <c r="J334" s="219">
        <v>0</v>
      </c>
      <c r="K334" s="219">
        <v>0</v>
      </c>
      <c r="L334" s="219">
        <v>38</v>
      </c>
      <c r="M334" s="219">
        <f t="shared" si="138"/>
        <v>38</v>
      </c>
      <c r="N334" s="219">
        <f t="shared" si="140"/>
        <v>38</v>
      </c>
      <c r="O334" s="220"/>
      <c r="P334" s="221">
        <v>2130205</v>
      </c>
      <c r="Q334" s="223" t="s">
        <v>70</v>
      </c>
    </row>
    <row r="335" spans="1:17">
      <c r="A335" s="218" t="s">
        <v>323</v>
      </c>
      <c r="B335" s="219">
        <v>112</v>
      </c>
      <c r="C335" s="219">
        <f t="shared" si="156"/>
        <v>128</v>
      </c>
      <c r="D335" s="219">
        <v>0</v>
      </c>
      <c r="E335" s="219">
        <v>0</v>
      </c>
      <c r="F335" s="219">
        <v>0</v>
      </c>
      <c r="G335" s="219">
        <v>128</v>
      </c>
      <c r="H335" s="219">
        <v>46</v>
      </c>
      <c r="I335" s="219">
        <v>0</v>
      </c>
      <c r="J335" s="219">
        <v>0</v>
      </c>
      <c r="K335" s="219">
        <v>0</v>
      </c>
      <c r="L335" s="219">
        <v>46</v>
      </c>
      <c r="M335" s="219">
        <f t="shared" si="138"/>
        <v>-82</v>
      </c>
      <c r="N335" s="219">
        <f t="shared" si="140"/>
        <v>-66</v>
      </c>
      <c r="O335" s="220"/>
      <c r="P335" s="221">
        <v>2130234</v>
      </c>
      <c r="Q335" s="223" t="s">
        <v>70</v>
      </c>
    </row>
    <row r="336" spans="1:17">
      <c r="A336" s="218" t="s">
        <v>324</v>
      </c>
      <c r="B336" s="219">
        <v>66</v>
      </c>
      <c r="C336" s="219">
        <f t="shared" si="156"/>
        <v>345</v>
      </c>
      <c r="D336" s="219">
        <v>0</v>
      </c>
      <c r="E336" s="219">
        <v>0</v>
      </c>
      <c r="F336" s="219">
        <v>0</v>
      </c>
      <c r="G336" s="219">
        <v>345</v>
      </c>
      <c r="H336" s="219">
        <v>17</v>
      </c>
      <c r="I336" s="219">
        <v>0</v>
      </c>
      <c r="J336" s="219">
        <v>0</v>
      </c>
      <c r="K336" s="219">
        <v>0</v>
      </c>
      <c r="L336" s="219">
        <v>17</v>
      </c>
      <c r="M336" s="219">
        <f t="shared" si="138"/>
        <v>-328</v>
      </c>
      <c r="N336" s="219">
        <f t="shared" si="140"/>
        <v>-49</v>
      </c>
      <c r="O336" s="220"/>
      <c r="P336" s="221">
        <v>2130299</v>
      </c>
      <c r="Q336" s="223" t="s">
        <v>70</v>
      </c>
    </row>
    <row r="337" spans="1:17">
      <c r="A337" s="218" t="s">
        <v>325</v>
      </c>
      <c r="B337" s="213">
        <v>1660</v>
      </c>
      <c r="C337" s="213">
        <f t="shared" ref="B337:L337" si="157">SUM(C338:C342)</f>
        <v>1389</v>
      </c>
      <c r="D337" s="213">
        <f t="shared" si="157"/>
        <v>0</v>
      </c>
      <c r="E337" s="213">
        <f t="shared" si="157"/>
        <v>0</v>
      </c>
      <c r="F337" s="213">
        <f t="shared" si="157"/>
        <v>0</v>
      </c>
      <c r="G337" s="213">
        <f t="shared" si="157"/>
        <v>1389</v>
      </c>
      <c r="H337" s="213">
        <v>1821</v>
      </c>
      <c r="I337" s="213">
        <v>0</v>
      </c>
      <c r="J337" s="213">
        <v>0</v>
      </c>
      <c r="K337" s="213">
        <v>0</v>
      </c>
      <c r="L337" s="213">
        <v>1821</v>
      </c>
      <c r="M337" s="219">
        <f t="shared" si="138"/>
        <v>432</v>
      </c>
      <c r="N337" s="219">
        <f t="shared" si="140"/>
        <v>161</v>
      </c>
      <c r="O337" s="220"/>
      <c r="P337" s="221">
        <v>21303</v>
      </c>
      <c r="Q337" s="222" t="s">
        <v>68</v>
      </c>
    </row>
    <row r="338" spans="1:17">
      <c r="A338" s="218" t="s">
        <v>326</v>
      </c>
      <c r="B338" s="219">
        <v>10</v>
      </c>
      <c r="C338" s="219">
        <f t="shared" ref="C338:C342" si="158">SUM(D338:G338)</f>
        <v>0</v>
      </c>
      <c r="D338" s="219">
        <v>0</v>
      </c>
      <c r="E338" s="219">
        <v>0</v>
      </c>
      <c r="F338" s="219">
        <v>0</v>
      </c>
      <c r="G338" s="219"/>
      <c r="H338" s="219">
        <v>0</v>
      </c>
      <c r="I338" s="219">
        <v>0</v>
      </c>
      <c r="J338" s="219">
        <v>0</v>
      </c>
      <c r="K338" s="219">
        <v>0</v>
      </c>
      <c r="L338" s="219">
        <v>0</v>
      </c>
      <c r="M338" s="219">
        <f t="shared" si="138"/>
        <v>0</v>
      </c>
      <c r="N338" s="219">
        <f t="shared" si="140"/>
        <v>-10</v>
      </c>
      <c r="O338" s="220"/>
      <c r="P338" s="221">
        <v>2130309</v>
      </c>
      <c r="Q338" s="223" t="s">
        <v>70</v>
      </c>
    </row>
    <row r="339" spans="1:17">
      <c r="A339" s="218" t="s">
        <v>327</v>
      </c>
      <c r="B339" s="219">
        <v>9</v>
      </c>
      <c r="C339" s="219">
        <f t="shared" si="158"/>
        <v>15</v>
      </c>
      <c r="D339" s="219">
        <v>0</v>
      </c>
      <c r="E339" s="219">
        <v>0</v>
      </c>
      <c r="F339" s="219">
        <v>0</v>
      </c>
      <c r="G339" s="219">
        <v>15</v>
      </c>
      <c r="H339" s="219">
        <v>2</v>
      </c>
      <c r="I339" s="219">
        <v>0</v>
      </c>
      <c r="J339" s="219">
        <v>0</v>
      </c>
      <c r="K339" s="219">
        <v>0</v>
      </c>
      <c r="L339" s="219">
        <v>2</v>
      </c>
      <c r="M339" s="219">
        <f t="shared" si="138"/>
        <v>-13</v>
      </c>
      <c r="N339" s="219">
        <f t="shared" si="140"/>
        <v>-7</v>
      </c>
      <c r="O339" s="220"/>
      <c r="P339" s="221">
        <v>2130310</v>
      </c>
      <c r="Q339" s="223" t="s">
        <v>70</v>
      </c>
    </row>
    <row r="340" spans="1:17">
      <c r="A340" s="218" t="s">
        <v>328</v>
      </c>
      <c r="B340" s="219">
        <v>1426</v>
      </c>
      <c r="C340" s="219">
        <f t="shared" si="158"/>
        <v>1219</v>
      </c>
      <c r="D340" s="219">
        <v>0</v>
      </c>
      <c r="E340" s="219">
        <v>0</v>
      </c>
      <c r="F340" s="219">
        <v>0</v>
      </c>
      <c r="G340" s="219">
        <v>1219</v>
      </c>
      <c r="H340" s="219">
        <v>1641</v>
      </c>
      <c r="I340" s="219">
        <v>0</v>
      </c>
      <c r="J340" s="219">
        <v>0</v>
      </c>
      <c r="K340" s="219">
        <v>0</v>
      </c>
      <c r="L340" s="219">
        <v>1641</v>
      </c>
      <c r="M340" s="219">
        <f t="shared" si="138"/>
        <v>422</v>
      </c>
      <c r="N340" s="219">
        <f t="shared" si="140"/>
        <v>215</v>
      </c>
      <c r="O340" s="220"/>
      <c r="P340" s="221">
        <v>2130311</v>
      </c>
      <c r="Q340" s="223" t="s">
        <v>70</v>
      </c>
    </row>
    <row r="341" spans="1:17">
      <c r="A341" s="218" t="s">
        <v>329</v>
      </c>
      <c r="B341" s="219">
        <v>93</v>
      </c>
      <c r="C341" s="219">
        <f t="shared" si="158"/>
        <v>55</v>
      </c>
      <c r="D341" s="219">
        <v>0</v>
      </c>
      <c r="E341" s="219">
        <v>0</v>
      </c>
      <c r="F341" s="219">
        <v>0</v>
      </c>
      <c r="G341" s="219">
        <v>55</v>
      </c>
      <c r="H341" s="219">
        <v>58</v>
      </c>
      <c r="I341" s="219">
        <v>0</v>
      </c>
      <c r="J341" s="219">
        <v>0</v>
      </c>
      <c r="K341" s="219">
        <v>0</v>
      </c>
      <c r="L341" s="219">
        <v>58</v>
      </c>
      <c r="M341" s="219">
        <f t="shared" si="138"/>
        <v>3</v>
      </c>
      <c r="N341" s="219">
        <f t="shared" si="140"/>
        <v>-35</v>
      </c>
      <c r="O341" s="220"/>
      <c r="P341" s="221">
        <v>2130314</v>
      </c>
      <c r="Q341" s="223" t="s">
        <v>70</v>
      </c>
    </row>
    <row r="342" spans="1:17">
      <c r="A342" s="218" t="s">
        <v>330</v>
      </c>
      <c r="B342" s="219">
        <v>122</v>
      </c>
      <c r="C342" s="219">
        <f t="shared" si="158"/>
        <v>100</v>
      </c>
      <c r="D342" s="219">
        <v>0</v>
      </c>
      <c r="E342" s="219">
        <v>0</v>
      </c>
      <c r="F342" s="219">
        <v>0</v>
      </c>
      <c r="G342" s="219">
        <v>100</v>
      </c>
      <c r="H342" s="219">
        <v>120</v>
      </c>
      <c r="I342" s="219">
        <v>0</v>
      </c>
      <c r="J342" s="219">
        <v>0</v>
      </c>
      <c r="K342" s="219">
        <v>0</v>
      </c>
      <c r="L342" s="219">
        <v>120</v>
      </c>
      <c r="M342" s="219">
        <f t="shared" si="138"/>
        <v>20</v>
      </c>
      <c r="N342" s="219">
        <f t="shared" si="140"/>
        <v>-2</v>
      </c>
      <c r="O342" s="220"/>
      <c r="P342" s="221">
        <v>2130399</v>
      </c>
      <c r="Q342" s="223" t="s">
        <v>70</v>
      </c>
    </row>
    <row r="343" spans="1:17">
      <c r="A343" s="218" t="s">
        <v>331</v>
      </c>
      <c r="B343" s="213">
        <v>17</v>
      </c>
      <c r="C343" s="213">
        <f t="shared" ref="B343:L343" si="159">SUM(C344:C345)</f>
        <v>3</v>
      </c>
      <c r="D343" s="213">
        <f t="shared" si="159"/>
        <v>0</v>
      </c>
      <c r="E343" s="213">
        <f t="shared" si="159"/>
        <v>0</v>
      </c>
      <c r="F343" s="213">
        <f t="shared" si="159"/>
        <v>0</v>
      </c>
      <c r="G343" s="213">
        <f t="shared" si="159"/>
        <v>3</v>
      </c>
      <c r="H343" s="213">
        <v>0</v>
      </c>
      <c r="I343" s="213">
        <v>0</v>
      </c>
      <c r="J343" s="213">
        <v>0</v>
      </c>
      <c r="K343" s="213">
        <v>0</v>
      </c>
      <c r="L343" s="213">
        <v>0</v>
      </c>
      <c r="M343" s="219">
        <f t="shared" si="138"/>
        <v>-3</v>
      </c>
      <c r="N343" s="219">
        <f t="shared" si="140"/>
        <v>-17</v>
      </c>
      <c r="O343" s="220"/>
      <c r="P343" s="221">
        <v>21308</v>
      </c>
      <c r="Q343" s="222" t="s">
        <v>68</v>
      </c>
    </row>
    <row r="344" spans="1:17">
      <c r="A344" s="218" t="s">
        <v>332</v>
      </c>
      <c r="B344" s="219">
        <v>16</v>
      </c>
      <c r="C344" s="219">
        <f t="shared" ref="C344:C347" si="160">SUM(D344:G344)</f>
        <v>3</v>
      </c>
      <c r="D344" s="219">
        <v>0</v>
      </c>
      <c r="E344" s="219">
        <v>0</v>
      </c>
      <c r="F344" s="219">
        <v>0</v>
      </c>
      <c r="G344" s="219">
        <v>3</v>
      </c>
      <c r="H344" s="219">
        <v>0</v>
      </c>
      <c r="I344" s="219">
        <v>0</v>
      </c>
      <c r="J344" s="219">
        <v>0</v>
      </c>
      <c r="K344" s="219">
        <v>0</v>
      </c>
      <c r="L344" s="219">
        <v>0</v>
      </c>
      <c r="M344" s="219">
        <f t="shared" si="138"/>
        <v>-3</v>
      </c>
      <c r="N344" s="219">
        <f t="shared" si="140"/>
        <v>-16</v>
      </c>
      <c r="O344" s="220"/>
      <c r="P344" s="221">
        <v>2130804</v>
      </c>
      <c r="Q344" s="223" t="s">
        <v>70</v>
      </c>
    </row>
    <row r="345" spans="1:17">
      <c r="A345" s="218" t="s">
        <v>333</v>
      </c>
      <c r="B345" s="219">
        <v>1</v>
      </c>
      <c r="C345" s="219">
        <f t="shared" si="160"/>
        <v>0</v>
      </c>
      <c r="D345" s="219">
        <v>0</v>
      </c>
      <c r="E345" s="219">
        <v>0</v>
      </c>
      <c r="F345" s="219">
        <v>0</v>
      </c>
      <c r="G345" s="219"/>
      <c r="H345" s="219">
        <v>0</v>
      </c>
      <c r="I345" s="219">
        <v>0</v>
      </c>
      <c r="J345" s="219">
        <v>0</v>
      </c>
      <c r="K345" s="219">
        <v>0</v>
      </c>
      <c r="L345" s="219">
        <v>0</v>
      </c>
      <c r="M345" s="219">
        <f t="shared" si="138"/>
        <v>0</v>
      </c>
      <c r="N345" s="219">
        <f t="shared" si="140"/>
        <v>-1</v>
      </c>
      <c r="O345" s="220"/>
      <c r="P345" s="221">
        <v>2130899</v>
      </c>
      <c r="Q345" s="223" t="s">
        <v>70</v>
      </c>
    </row>
    <row r="346" spans="1:17">
      <c r="A346" s="218" t="s">
        <v>334</v>
      </c>
      <c r="B346" s="213">
        <v>9</v>
      </c>
      <c r="C346" s="213">
        <f t="shared" ref="B346:L346" si="161">SUM(C347)</f>
        <v>46</v>
      </c>
      <c r="D346" s="213">
        <f t="shared" si="161"/>
        <v>0</v>
      </c>
      <c r="E346" s="213">
        <f t="shared" si="161"/>
        <v>0</v>
      </c>
      <c r="F346" s="213">
        <f t="shared" si="161"/>
        <v>0</v>
      </c>
      <c r="G346" s="213">
        <f t="shared" si="161"/>
        <v>46</v>
      </c>
      <c r="H346" s="213">
        <v>88</v>
      </c>
      <c r="I346" s="213">
        <v>0</v>
      </c>
      <c r="J346" s="213">
        <v>0</v>
      </c>
      <c r="K346" s="213">
        <v>0</v>
      </c>
      <c r="L346" s="213">
        <v>88</v>
      </c>
      <c r="M346" s="219">
        <f t="shared" si="138"/>
        <v>42</v>
      </c>
      <c r="N346" s="219">
        <f t="shared" si="140"/>
        <v>79</v>
      </c>
      <c r="O346" s="220"/>
      <c r="P346" s="221">
        <v>21399</v>
      </c>
      <c r="Q346" s="222" t="s">
        <v>68</v>
      </c>
    </row>
    <row r="347" spans="1:17">
      <c r="A347" s="218" t="s">
        <v>335</v>
      </c>
      <c r="B347" s="219">
        <v>9</v>
      </c>
      <c r="C347" s="219">
        <f t="shared" si="160"/>
        <v>46</v>
      </c>
      <c r="D347" s="219">
        <v>0</v>
      </c>
      <c r="E347" s="219">
        <v>0</v>
      </c>
      <c r="F347" s="219">
        <v>0</v>
      </c>
      <c r="G347" s="219">
        <v>46</v>
      </c>
      <c r="H347" s="219">
        <v>88</v>
      </c>
      <c r="I347" s="219">
        <v>0</v>
      </c>
      <c r="J347" s="219">
        <v>0</v>
      </c>
      <c r="K347" s="219">
        <v>0</v>
      </c>
      <c r="L347" s="219">
        <v>88</v>
      </c>
      <c r="M347" s="219">
        <f t="shared" si="138"/>
        <v>42</v>
      </c>
      <c r="N347" s="219">
        <f t="shared" si="140"/>
        <v>79</v>
      </c>
      <c r="O347" s="220"/>
      <c r="P347" s="221">
        <v>2139999</v>
      </c>
      <c r="Q347" s="223" t="s">
        <v>70</v>
      </c>
    </row>
    <row r="348" spans="1:17">
      <c r="A348" s="218" t="s">
        <v>336</v>
      </c>
      <c r="B348" s="219">
        <v>146</v>
      </c>
      <c r="C348" s="219">
        <f t="shared" ref="B348:L348" si="162">SUM(C349)</f>
        <v>150</v>
      </c>
      <c r="D348" s="219">
        <f t="shared" si="162"/>
        <v>0</v>
      </c>
      <c r="E348" s="219">
        <f t="shared" si="162"/>
        <v>0</v>
      </c>
      <c r="F348" s="219">
        <f t="shared" si="162"/>
        <v>0</v>
      </c>
      <c r="G348" s="219">
        <f t="shared" si="162"/>
        <v>150</v>
      </c>
      <c r="H348" s="219">
        <v>77</v>
      </c>
      <c r="I348" s="219">
        <v>0</v>
      </c>
      <c r="J348" s="219">
        <v>0</v>
      </c>
      <c r="K348" s="219">
        <v>0</v>
      </c>
      <c r="L348" s="219">
        <v>77</v>
      </c>
      <c r="M348" s="219">
        <f t="shared" si="138"/>
        <v>-73</v>
      </c>
      <c r="N348" s="219">
        <f t="shared" si="140"/>
        <v>-69</v>
      </c>
      <c r="O348" s="220"/>
      <c r="P348" s="221">
        <v>214</v>
      </c>
      <c r="Q348" s="222" t="s">
        <v>66</v>
      </c>
    </row>
    <row r="349" spans="1:17">
      <c r="A349" s="218" t="s">
        <v>337</v>
      </c>
      <c r="B349" s="213">
        <v>146</v>
      </c>
      <c r="C349" s="213">
        <f t="shared" ref="B349:L349" si="163">SUM(C350:C351)</f>
        <v>150</v>
      </c>
      <c r="D349" s="213">
        <f t="shared" si="163"/>
        <v>0</v>
      </c>
      <c r="E349" s="213">
        <f t="shared" si="163"/>
        <v>0</v>
      </c>
      <c r="F349" s="213">
        <f t="shared" si="163"/>
        <v>0</v>
      </c>
      <c r="G349" s="213">
        <f t="shared" si="163"/>
        <v>150</v>
      </c>
      <c r="H349" s="213">
        <v>77</v>
      </c>
      <c r="I349" s="213">
        <v>0</v>
      </c>
      <c r="J349" s="213">
        <v>0</v>
      </c>
      <c r="K349" s="213">
        <v>0</v>
      </c>
      <c r="L349" s="213">
        <v>77</v>
      </c>
      <c r="M349" s="219">
        <f t="shared" si="138"/>
        <v>-73</v>
      </c>
      <c r="N349" s="219">
        <f t="shared" si="140"/>
        <v>-69</v>
      </c>
      <c r="O349" s="220"/>
      <c r="P349" s="221">
        <v>21401</v>
      </c>
      <c r="Q349" s="222" t="s">
        <v>68</v>
      </c>
    </row>
    <row r="350" spans="1:17">
      <c r="A350" s="218" t="s">
        <v>338</v>
      </c>
      <c r="B350" s="219">
        <v>101</v>
      </c>
      <c r="C350" s="219">
        <f t="shared" ref="C350:C355" si="164">SUM(D350:G350)</f>
        <v>100</v>
      </c>
      <c r="D350" s="219">
        <v>0</v>
      </c>
      <c r="E350" s="219">
        <v>0</v>
      </c>
      <c r="F350" s="219">
        <v>0</v>
      </c>
      <c r="G350" s="219">
        <v>100</v>
      </c>
      <c r="H350" s="219">
        <v>50</v>
      </c>
      <c r="I350" s="219">
        <v>0</v>
      </c>
      <c r="J350" s="219">
        <v>0</v>
      </c>
      <c r="K350" s="219">
        <v>0</v>
      </c>
      <c r="L350" s="219">
        <v>50</v>
      </c>
      <c r="M350" s="219">
        <f t="shared" si="138"/>
        <v>-50</v>
      </c>
      <c r="N350" s="219">
        <f t="shared" si="140"/>
        <v>-51</v>
      </c>
      <c r="O350" s="220"/>
      <c r="P350" s="221">
        <v>2140106</v>
      </c>
      <c r="Q350" s="223" t="s">
        <v>70</v>
      </c>
    </row>
    <row r="351" spans="1:17">
      <c r="A351" s="218" t="s">
        <v>339</v>
      </c>
      <c r="B351" s="219">
        <v>45</v>
      </c>
      <c r="C351" s="219">
        <f t="shared" si="164"/>
        <v>50</v>
      </c>
      <c r="D351" s="219">
        <v>0</v>
      </c>
      <c r="E351" s="219">
        <v>0</v>
      </c>
      <c r="F351" s="219">
        <v>0</v>
      </c>
      <c r="G351" s="219">
        <v>50</v>
      </c>
      <c r="H351" s="219">
        <v>27</v>
      </c>
      <c r="I351" s="219">
        <v>0</v>
      </c>
      <c r="J351" s="219">
        <v>0</v>
      </c>
      <c r="K351" s="219">
        <v>0</v>
      </c>
      <c r="L351" s="219">
        <v>27</v>
      </c>
      <c r="M351" s="219">
        <f t="shared" si="138"/>
        <v>-23</v>
      </c>
      <c r="N351" s="219">
        <f t="shared" si="140"/>
        <v>-18</v>
      </c>
      <c r="O351" s="220"/>
      <c r="P351" s="221">
        <v>2140199</v>
      </c>
      <c r="Q351" s="223" t="s">
        <v>70</v>
      </c>
    </row>
    <row r="352" spans="1:17">
      <c r="A352" s="218" t="s">
        <v>340</v>
      </c>
      <c r="B352" s="219">
        <v>6032</v>
      </c>
      <c r="C352" s="219">
        <f t="shared" ref="B352:L352" si="165">SUM(C353,C356)</f>
        <v>10020</v>
      </c>
      <c r="D352" s="219">
        <f t="shared" si="165"/>
        <v>0</v>
      </c>
      <c r="E352" s="219">
        <f t="shared" si="165"/>
        <v>0</v>
      </c>
      <c r="F352" s="219">
        <f t="shared" si="165"/>
        <v>0</v>
      </c>
      <c r="G352" s="219">
        <f t="shared" si="165"/>
        <v>10020</v>
      </c>
      <c r="H352" s="219">
        <v>7988</v>
      </c>
      <c r="I352" s="219">
        <v>0</v>
      </c>
      <c r="J352" s="219">
        <v>0</v>
      </c>
      <c r="K352" s="219">
        <v>0</v>
      </c>
      <c r="L352" s="219">
        <v>7988</v>
      </c>
      <c r="M352" s="219">
        <f t="shared" si="138"/>
        <v>-2032</v>
      </c>
      <c r="N352" s="219">
        <f t="shared" si="140"/>
        <v>1956</v>
      </c>
      <c r="O352" s="220"/>
      <c r="P352" s="221">
        <v>215</v>
      </c>
      <c r="Q352" s="222" t="s">
        <v>66</v>
      </c>
    </row>
    <row r="353" spans="1:17">
      <c r="A353" s="218" t="s">
        <v>341</v>
      </c>
      <c r="B353" s="213">
        <v>5956</v>
      </c>
      <c r="C353" s="213">
        <f t="shared" ref="B353:L353" si="166">SUM(C354:C355)</f>
        <v>9980</v>
      </c>
      <c r="D353" s="213">
        <f t="shared" si="166"/>
        <v>0</v>
      </c>
      <c r="E353" s="213">
        <f t="shared" si="166"/>
        <v>0</v>
      </c>
      <c r="F353" s="213">
        <f t="shared" si="166"/>
        <v>0</v>
      </c>
      <c r="G353" s="213">
        <f t="shared" si="166"/>
        <v>9980</v>
      </c>
      <c r="H353" s="213">
        <v>7988</v>
      </c>
      <c r="I353" s="213">
        <v>0</v>
      </c>
      <c r="J353" s="213">
        <v>0</v>
      </c>
      <c r="K353" s="213">
        <v>0</v>
      </c>
      <c r="L353" s="213">
        <v>7988</v>
      </c>
      <c r="M353" s="219">
        <f t="shared" si="138"/>
        <v>-1992</v>
      </c>
      <c r="N353" s="219">
        <f t="shared" si="140"/>
        <v>2032</v>
      </c>
      <c r="O353" s="220"/>
      <c r="P353" s="221">
        <v>21508</v>
      </c>
      <c r="Q353" s="222" t="s">
        <v>68</v>
      </c>
    </row>
    <row r="354" spans="1:17">
      <c r="A354" s="218" t="s">
        <v>342</v>
      </c>
      <c r="B354" s="219">
        <v>100</v>
      </c>
      <c r="C354" s="219">
        <f t="shared" si="164"/>
        <v>150</v>
      </c>
      <c r="D354" s="219">
        <v>0</v>
      </c>
      <c r="E354" s="219">
        <v>0</v>
      </c>
      <c r="F354" s="219">
        <v>0</v>
      </c>
      <c r="G354" s="219">
        <v>150</v>
      </c>
      <c r="H354" s="219">
        <v>40</v>
      </c>
      <c r="I354" s="219">
        <v>0</v>
      </c>
      <c r="J354" s="219">
        <v>0</v>
      </c>
      <c r="K354" s="219">
        <v>0</v>
      </c>
      <c r="L354" s="219">
        <v>40</v>
      </c>
      <c r="M354" s="219">
        <f t="shared" si="138"/>
        <v>-110</v>
      </c>
      <c r="N354" s="219">
        <f t="shared" si="140"/>
        <v>-60</v>
      </c>
      <c r="O354" s="220"/>
      <c r="P354" s="221">
        <v>2150805</v>
      </c>
      <c r="Q354" s="223" t="s">
        <v>70</v>
      </c>
    </row>
    <row r="355" spans="1:17">
      <c r="A355" s="218" t="s">
        <v>343</v>
      </c>
      <c r="B355" s="219">
        <v>5856</v>
      </c>
      <c r="C355" s="219">
        <f t="shared" si="164"/>
        <v>9830</v>
      </c>
      <c r="D355" s="219">
        <v>0</v>
      </c>
      <c r="E355" s="219">
        <v>0</v>
      </c>
      <c r="F355" s="219">
        <v>0</v>
      </c>
      <c r="G355" s="219">
        <v>9830</v>
      </c>
      <c r="H355" s="219">
        <v>7948</v>
      </c>
      <c r="I355" s="219">
        <v>0</v>
      </c>
      <c r="J355" s="219">
        <v>0</v>
      </c>
      <c r="K355" s="219">
        <v>0</v>
      </c>
      <c r="L355" s="219">
        <v>7948</v>
      </c>
      <c r="M355" s="219">
        <f t="shared" si="138"/>
        <v>-1882</v>
      </c>
      <c r="N355" s="219">
        <f t="shared" si="140"/>
        <v>2092</v>
      </c>
      <c r="O355" s="220"/>
      <c r="P355" s="221">
        <v>2150899</v>
      </c>
      <c r="Q355" s="223" t="s">
        <v>70</v>
      </c>
    </row>
    <row r="356" spans="1:17">
      <c r="A356" s="218" t="s">
        <v>344</v>
      </c>
      <c r="B356" s="213">
        <v>76</v>
      </c>
      <c r="C356" s="213">
        <f t="shared" ref="B356:L356" si="167">SUM(C357:C358)</f>
        <v>40</v>
      </c>
      <c r="D356" s="213">
        <f t="shared" si="167"/>
        <v>0</v>
      </c>
      <c r="E356" s="213">
        <f t="shared" si="167"/>
        <v>0</v>
      </c>
      <c r="F356" s="213">
        <f t="shared" si="167"/>
        <v>0</v>
      </c>
      <c r="G356" s="213">
        <f t="shared" si="167"/>
        <v>40</v>
      </c>
      <c r="H356" s="213">
        <v>0</v>
      </c>
      <c r="I356" s="213">
        <v>0</v>
      </c>
      <c r="J356" s="213">
        <v>0</v>
      </c>
      <c r="K356" s="213">
        <v>0</v>
      </c>
      <c r="L356" s="213">
        <v>0</v>
      </c>
      <c r="M356" s="219">
        <f t="shared" si="138"/>
        <v>-40</v>
      </c>
      <c r="N356" s="219">
        <f t="shared" si="140"/>
        <v>-76</v>
      </c>
      <c r="O356" s="220"/>
      <c r="P356" s="221">
        <v>21599</v>
      </c>
      <c r="Q356" s="222" t="s">
        <v>68</v>
      </c>
    </row>
    <row r="357" spans="1:17">
      <c r="A357" s="218" t="s">
        <v>345</v>
      </c>
      <c r="B357" s="219">
        <v>42</v>
      </c>
      <c r="C357" s="219">
        <f t="shared" ref="C357:C361" si="168">SUM(D357:G357)</f>
        <v>40</v>
      </c>
      <c r="D357" s="219">
        <v>0</v>
      </c>
      <c r="E357" s="219">
        <v>0</v>
      </c>
      <c r="F357" s="219">
        <v>0</v>
      </c>
      <c r="G357" s="219">
        <v>40</v>
      </c>
      <c r="H357" s="219">
        <v>0</v>
      </c>
      <c r="I357" s="219">
        <v>0</v>
      </c>
      <c r="J357" s="219">
        <v>0</v>
      </c>
      <c r="K357" s="219">
        <v>0</v>
      </c>
      <c r="L357" s="219">
        <v>0</v>
      </c>
      <c r="M357" s="219">
        <f t="shared" si="138"/>
        <v>-40</v>
      </c>
      <c r="N357" s="219">
        <f t="shared" si="140"/>
        <v>-42</v>
      </c>
      <c r="O357" s="220"/>
      <c r="P357" s="221">
        <v>2159904</v>
      </c>
      <c r="Q357" s="223" t="s">
        <v>70</v>
      </c>
    </row>
    <row r="358" spans="1:17">
      <c r="A358" s="218" t="s">
        <v>346</v>
      </c>
      <c r="B358" s="219">
        <v>34</v>
      </c>
      <c r="C358" s="219">
        <f t="shared" si="168"/>
        <v>0</v>
      </c>
      <c r="D358" s="219">
        <v>0</v>
      </c>
      <c r="E358" s="219">
        <v>0</v>
      </c>
      <c r="F358" s="219">
        <v>0</v>
      </c>
      <c r="G358" s="219"/>
      <c r="H358" s="219">
        <v>0</v>
      </c>
      <c r="I358" s="219">
        <v>0</v>
      </c>
      <c r="J358" s="219">
        <v>0</v>
      </c>
      <c r="K358" s="219">
        <v>0</v>
      </c>
      <c r="L358" s="219">
        <v>0</v>
      </c>
      <c r="M358" s="219">
        <f t="shared" si="138"/>
        <v>0</v>
      </c>
      <c r="N358" s="219">
        <f t="shared" si="140"/>
        <v>-34</v>
      </c>
      <c r="O358" s="220"/>
      <c r="P358" s="221">
        <v>2159999</v>
      </c>
      <c r="Q358" s="223" t="s">
        <v>70</v>
      </c>
    </row>
    <row r="359" spans="1:17">
      <c r="A359" s="218" t="s">
        <v>347</v>
      </c>
      <c r="B359" s="219">
        <v>182</v>
      </c>
      <c r="C359" s="219">
        <f t="shared" ref="B359:L359" si="169">SUM(C360,C362)</f>
        <v>100</v>
      </c>
      <c r="D359" s="219">
        <f t="shared" si="169"/>
        <v>0</v>
      </c>
      <c r="E359" s="219">
        <f t="shared" si="169"/>
        <v>0</v>
      </c>
      <c r="F359" s="219">
        <f t="shared" si="169"/>
        <v>0</v>
      </c>
      <c r="G359" s="219">
        <f t="shared" si="169"/>
        <v>100</v>
      </c>
      <c r="H359" s="219">
        <v>120</v>
      </c>
      <c r="I359" s="219">
        <v>0</v>
      </c>
      <c r="J359" s="219">
        <v>0</v>
      </c>
      <c r="K359" s="219">
        <v>0</v>
      </c>
      <c r="L359" s="219">
        <v>120</v>
      </c>
      <c r="M359" s="219">
        <f t="shared" si="138"/>
        <v>20</v>
      </c>
      <c r="N359" s="219">
        <f t="shared" si="140"/>
        <v>-62</v>
      </c>
      <c r="O359" s="220"/>
      <c r="P359" s="221">
        <v>216</v>
      </c>
      <c r="Q359" s="222" t="s">
        <v>66</v>
      </c>
    </row>
    <row r="360" spans="1:17">
      <c r="A360" s="218" t="s">
        <v>348</v>
      </c>
      <c r="B360" s="213">
        <v>2</v>
      </c>
      <c r="C360" s="213">
        <f t="shared" ref="B360:L360" si="170">SUM(C361)</f>
        <v>0</v>
      </c>
      <c r="D360" s="213">
        <f t="shared" si="170"/>
        <v>0</v>
      </c>
      <c r="E360" s="213">
        <f t="shared" si="170"/>
        <v>0</v>
      </c>
      <c r="F360" s="213">
        <f t="shared" si="170"/>
        <v>0</v>
      </c>
      <c r="G360" s="213">
        <f t="shared" si="170"/>
        <v>0</v>
      </c>
      <c r="H360" s="213">
        <v>0</v>
      </c>
      <c r="I360" s="213">
        <v>0</v>
      </c>
      <c r="J360" s="213">
        <v>0</v>
      </c>
      <c r="K360" s="213">
        <v>0</v>
      </c>
      <c r="L360" s="213">
        <v>0</v>
      </c>
      <c r="M360" s="219">
        <f t="shared" si="138"/>
        <v>0</v>
      </c>
      <c r="N360" s="219">
        <f t="shared" si="140"/>
        <v>-2</v>
      </c>
      <c r="O360" s="220"/>
      <c r="P360" s="221">
        <v>21602</v>
      </c>
      <c r="Q360" s="222" t="s">
        <v>68</v>
      </c>
    </row>
    <row r="361" spans="1:17">
      <c r="A361" s="218" t="s">
        <v>349</v>
      </c>
      <c r="B361" s="219">
        <v>2</v>
      </c>
      <c r="C361" s="219">
        <f t="shared" si="168"/>
        <v>0</v>
      </c>
      <c r="D361" s="219">
        <v>0</v>
      </c>
      <c r="E361" s="219">
        <v>0</v>
      </c>
      <c r="F361" s="219">
        <v>0</v>
      </c>
      <c r="G361" s="219"/>
      <c r="H361" s="219">
        <v>0</v>
      </c>
      <c r="I361" s="219">
        <v>0</v>
      </c>
      <c r="J361" s="219">
        <v>0</v>
      </c>
      <c r="K361" s="219">
        <v>0</v>
      </c>
      <c r="L361" s="219">
        <v>0</v>
      </c>
      <c r="M361" s="219">
        <f t="shared" si="138"/>
        <v>0</v>
      </c>
      <c r="N361" s="219">
        <f t="shared" si="140"/>
        <v>-2</v>
      </c>
      <c r="O361" s="220"/>
      <c r="P361" s="221">
        <v>2160299</v>
      </c>
      <c r="Q361" s="223" t="s">
        <v>70</v>
      </c>
    </row>
    <row r="362" spans="1:17">
      <c r="A362" s="218" t="s">
        <v>350</v>
      </c>
      <c r="B362" s="213">
        <v>180</v>
      </c>
      <c r="C362" s="213">
        <f t="shared" ref="B362:L362" si="171">SUM(C363)</f>
        <v>100</v>
      </c>
      <c r="D362" s="213">
        <f t="shared" si="171"/>
        <v>0</v>
      </c>
      <c r="E362" s="213">
        <f t="shared" si="171"/>
        <v>0</v>
      </c>
      <c r="F362" s="213">
        <f t="shared" si="171"/>
        <v>0</v>
      </c>
      <c r="G362" s="213">
        <f t="shared" si="171"/>
        <v>100</v>
      </c>
      <c r="H362" s="213">
        <v>120</v>
      </c>
      <c r="I362" s="213">
        <v>0</v>
      </c>
      <c r="J362" s="213">
        <v>0</v>
      </c>
      <c r="K362" s="213">
        <v>0</v>
      </c>
      <c r="L362" s="213">
        <v>120</v>
      </c>
      <c r="M362" s="219">
        <f t="shared" si="138"/>
        <v>20</v>
      </c>
      <c r="N362" s="219">
        <f t="shared" si="140"/>
        <v>-60</v>
      </c>
      <c r="O362" s="220"/>
      <c r="P362" s="221">
        <v>21699</v>
      </c>
      <c r="Q362" s="222" t="s">
        <v>68</v>
      </c>
    </row>
    <row r="363" spans="1:17">
      <c r="A363" s="218" t="s">
        <v>351</v>
      </c>
      <c r="B363" s="219">
        <v>180</v>
      </c>
      <c r="C363" s="219">
        <f t="shared" ref="C363:C370" si="172">SUM(D363:G363)</f>
        <v>100</v>
      </c>
      <c r="D363" s="219">
        <v>0</v>
      </c>
      <c r="E363" s="219">
        <v>0</v>
      </c>
      <c r="F363" s="219">
        <v>0</v>
      </c>
      <c r="G363" s="219">
        <v>100</v>
      </c>
      <c r="H363" s="219">
        <v>120</v>
      </c>
      <c r="I363" s="219">
        <v>0</v>
      </c>
      <c r="J363" s="219">
        <v>0</v>
      </c>
      <c r="K363" s="219">
        <v>0</v>
      </c>
      <c r="L363" s="219">
        <v>120</v>
      </c>
      <c r="M363" s="219">
        <f t="shared" si="138"/>
        <v>20</v>
      </c>
      <c r="N363" s="219">
        <f t="shared" si="140"/>
        <v>-60</v>
      </c>
      <c r="O363" s="220"/>
      <c r="P363" s="221">
        <v>2169999</v>
      </c>
      <c r="Q363" s="223" t="s">
        <v>70</v>
      </c>
    </row>
    <row r="364" spans="1:17">
      <c r="A364" s="218" t="s">
        <v>352</v>
      </c>
      <c r="B364" s="219">
        <v>853</v>
      </c>
      <c r="C364" s="219">
        <f t="shared" ref="B364:L364" si="173">SUM(C365,C371)</f>
        <v>705</v>
      </c>
      <c r="D364" s="219">
        <f t="shared" si="173"/>
        <v>428</v>
      </c>
      <c r="E364" s="219">
        <f t="shared" si="173"/>
        <v>41</v>
      </c>
      <c r="F364" s="219">
        <f t="shared" si="173"/>
        <v>0</v>
      </c>
      <c r="G364" s="219">
        <f t="shared" si="173"/>
        <v>236</v>
      </c>
      <c r="H364" s="219">
        <v>619</v>
      </c>
      <c r="I364" s="219">
        <v>452</v>
      </c>
      <c r="J364" s="219">
        <v>41</v>
      </c>
      <c r="K364" s="219">
        <v>0</v>
      </c>
      <c r="L364" s="219">
        <v>126</v>
      </c>
      <c r="M364" s="219">
        <f t="shared" ref="M364:M404" si="174">H364-C364</f>
        <v>-86</v>
      </c>
      <c r="N364" s="219">
        <f t="shared" si="140"/>
        <v>-234</v>
      </c>
      <c r="O364" s="220"/>
      <c r="P364" s="221">
        <v>220</v>
      </c>
      <c r="Q364" s="222" t="s">
        <v>66</v>
      </c>
    </row>
    <row r="365" spans="1:17">
      <c r="A365" s="218" t="s">
        <v>353</v>
      </c>
      <c r="B365" s="219">
        <v>851</v>
      </c>
      <c r="C365" s="219">
        <f t="shared" ref="B365:L365" si="175">SUM(C366:C370)</f>
        <v>703</v>
      </c>
      <c r="D365" s="219">
        <f t="shared" si="175"/>
        <v>428</v>
      </c>
      <c r="E365" s="219">
        <f t="shared" si="175"/>
        <v>41</v>
      </c>
      <c r="F365" s="219">
        <f t="shared" si="175"/>
        <v>0</v>
      </c>
      <c r="G365" s="219">
        <f t="shared" si="175"/>
        <v>234</v>
      </c>
      <c r="H365" s="219">
        <v>617</v>
      </c>
      <c r="I365" s="219">
        <v>452</v>
      </c>
      <c r="J365" s="219">
        <v>41</v>
      </c>
      <c r="K365" s="219">
        <v>0</v>
      </c>
      <c r="L365" s="219">
        <v>124</v>
      </c>
      <c r="M365" s="219">
        <f t="shared" si="174"/>
        <v>-86</v>
      </c>
      <c r="N365" s="219">
        <f t="shared" si="140"/>
        <v>-234</v>
      </c>
      <c r="O365" s="220"/>
      <c r="P365" s="221">
        <v>22001</v>
      </c>
      <c r="Q365" s="222" t="s">
        <v>68</v>
      </c>
    </row>
    <row r="366" spans="1:17">
      <c r="A366" s="218" t="s">
        <v>69</v>
      </c>
      <c r="B366" s="219">
        <v>224</v>
      </c>
      <c r="C366" s="219">
        <f t="shared" si="172"/>
        <v>216</v>
      </c>
      <c r="D366" s="219">
        <v>175</v>
      </c>
      <c r="E366" s="219">
        <v>33</v>
      </c>
      <c r="F366" s="219">
        <v>0</v>
      </c>
      <c r="G366" s="219">
        <v>8</v>
      </c>
      <c r="H366" s="219">
        <v>224</v>
      </c>
      <c r="I366" s="219">
        <v>185</v>
      </c>
      <c r="J366" s="219">
        <v>33</v>
      </c>
      <c r="K366" s="219">
        <v>0</v>
      </c>
      <c r="L366" s="219">
        <v>6</v>
      </c>
      <c r="M366" s="219">
        <f t="shared" si="174"/>
        <v>8</v>
      </c>
      <c r="N366" s="219">
        <f t="shared" ref="N366:N404" si="176">H366-B366</f>
        <v>0</v>
      </c>
      <c r="O366" s="220"/>
      <c r="P366" s="221">
        <v>2200101</v>
      </c>
      <c r="Q366" s="223" t="s">
        <v>70</v>
      </c>
    </row>
    <row r="367" spans="1:17">
      <c r="A367" s="218" t="s">
        <v>76</v>
      </c>
      <c r="B367" s="219">
        <v>8</v>
      </c>
      <c r="C367" s="219">
        <f t="shared" si="172"/>
        <v>0</v>
      </c>
      <c r="D367" s="219">
        <v>0</v>
      </c>
      <c r="E367" s="219">
        <v>0</v>
      </c>
      <c r="F367" s="219">
        <v>0</v>
      </c>
      <c r="G367" s="219"/>
      <c r="H367" s="219">
        <v>0</v>
      </c>
      <c r="I367" s="219">
        <v>0</v>
      </c>
      <c r="J367" s="219">
        <v>0</v>
      </c>
      <c r="K367" s="219">
        <v>0</v>
      </c>
      <c r="L367" s="219">
        <v>0</v>
      </c>
      <c r="M367" s="219">
        <f t="shared" si="174"/>
        <v>0</v>
      </c>
      <c r="N367" s="219">
        <f t="shared" si="176"/>
        <v>-8</v>
      </c>
      <c r="O367" s="220"/>
      <c r="P367" s="221">
        <v>2200102</v>
      </c>
      <c r="Q367" s="223" t="s">
        <v>70</v>
      </c>
    </row>
    <row r="368" spans="1:17">
      <c r="A368" s="218" t="s">
        <v>354</v>
      </c>
      <c r="B368" s="219">
        <v>272</v>
      </c>
      <c r="C368" s="219">
        <f t="shared" si="172"/>
        <v>124</v>
      </c>
      <c r="D368" s="219">
        <v>0</v>
      </c>
      <c r="E368" s="219">
        <v>0</v>
      </c>
      <c r="F368" s="219">
        <v>0</v>
      </c>
      <c r="G368" s="219">
        <v>124</v>
      </c>
      <c r="H368" s="219">
        <v>41</v>
      </c>
      <c r="I368" s="219">
        <v>0</v>
      </c>
      <c r="J368" s="219">
        <v>0</v>
      </c>
      <c r="K368" s="219">
        <v>0</v>
      </c>
      <c r="L368" s="219">
        <v>41</v>
      </c>
      <c r="M368" s="219">
        <f t="shared" si="174"/>
        <v>-83</v>
      </c>
      <c r="N368" s="219">
        <f t="shared" si="176"/>
        <v>-231</v>
      </c>
      <c r="O368" s="220"/>
      <c r="P368" s="221">
        <v>2200104</v>
      </c>
      <c r="Q368" s="223" t="s">
        <v>70</v>
      </c>
    </row>
    <row r="369" spans="1:17">
      <c r="A369" s="218" t="s">
        <v>355</v>
      </c>
      <c r="B369" s="219">
        <v>97</v>
      </c>
      <c r="C369" s="219">
        <f t="shared" si="172"/>
        <v>102</v>
      </c>
      <c r="D369" s="219">
        <v>0</v>
      </c>
      <c r="E369" s="219">
        <v>0</v>
      </c>
      <c r="F369" s="219">
        <v>0</v>
      </c>
      <c r="G369" s="219">
        <v>102</v>
      </c>
      <c r="H369" s="219">
        <v>77</v>
      </c>
      <c r="I369" s="219">
        <v>0</v>
      </c>
      <c r="J369" s="219">
        <v>0</v>
      </c>
      <c r="K369" s="219">
        <v>0</v>
      </c>
      <c r="L369" s="219">
        <v>77</v>
      </c>
      <c r="M369" s="219">
        <f t="shared" si="174"/>
        <v>-25</v>
      </c>
      <c r="N369" s="219">
        <f t="shared" si="176"/>
        <v>-20</v>
      </c>
      <c r="O369" s="220"/>
      <c r="P369" s="221">
        <v>2200108</v>
      </c>
      <c r="Q369" s="223" t="s">
        <v>70</v>
      </c>
    </row>
    <row r="370" spans="1:17">
      <c r="A370" s="218" t="s">
        <v>74</v>
      </c>
      <c r="B370" s="219">
        <v>250</v>
      </c>
      <c r="C370" s="219">
        <f t="shared" si="172"/>
        <v>261</v>
      </c>
      <c r="D370" s="219">
        <v>253</v>
      </c>
      <c r="E370" s="219">
        <v>8</v>
      </c>
      <c r="F370" s="219">
        <v>0</v>
      </c>
      <c r="G370" s="219">
        <v>0</v>
      </c>
      <c r="H370" s="219">
        <v>275</v>
      </c>
      <c r="I370" s="219">
        <v>267</v>
      </c>
      <c r="J370" s="219">
        <v>8</v>
      </c>
      <c r="K370" s="219">
        <v>0</v>
      </c>
      <c r="L370" s="219">
        <v>0</v>
      </c>
      <c r="M370" s="219">
        <f t="shared" si="174"/>
        <v>14</v>
      </c>
      <c r="N370" s="219">
        <f t="shared" si="176"/>
        <v>25</v>
      </c>
      <c r="O370" s="220"/>
      <c r="P370" s="221">
        <v>2200150</v>
      </c>
      <c r="Q370" s="223" t="s">
        <v>70</v>
      </c>
    </row>
    <row r="371" spans="1:17">
      <c r="A371" s="218" t="s">
        <v>356</v>
      </c>
      <c r="B371" s="213">
        <v>2</v>
      </c>
      <c r="C371" s="213">
        <f t="shared" ref="B371:L371" si="177">SUM(C372)</f>
        <v>2</v>
      </c>
      <c r="D371" s="213">
        <f t="shared" si="177"/>
        <v>0</v>
      </c>
      <c r="E371" s="213">
        <f t="shared" si="177"/>
        <v>0</v>
      </c>
      <c r="F371" s="213">
        <f t="shared" si="177"/>
        <v>0</v>
      </c>
      <c r="G371" s="213">
        <f t="shared" si="177"/>
        <v>2</v>
      </c>
      <c r="H371" s="213">
        <v>2</v>
      </c>
      <c r="I371" s="213">
        <v>0</v>
      </c>
      <c r="J371" s="213">
        <v>0</v>
      </c>
      <c r="K371" s="213">
        <v>0</v>
      </c>
      <c r="L371" s="213">
        <v>2</v>
      </c>
      <c r="M371" s="219">
        <f t="shared" si="174"/>
        <v>0</v>
      </c>
      <c r="N371" s="219">
        <f t="shared" si="176"/>
        <v>0</v>
      </c>
      <c r="O371" s="220"/>
      <c r="P371" s="221">
        <v>22005</v>
      </c>
      <c r="Q371" s="222" t="s">
        <v>68</v>
      </c>
    </row>
    <row r="372" spans="1:17">
      <c r="A372" s="218" t="s">
        <v>357</v>
      </c>
      <c r="B372" s="219">
        <v>2</v>
      </c>
      <c r="C372" s="219">
        <f t="shared" ref="C372:C377" si="178">SUM(D372:G372)</f>
        <v>2</v>
      </c>
      <c r="D372" s="219">
        <v>0</v>
      </c>
      <c r="E372" s="219">
        <v>0</v>
      </c>
      <c r="F372" s="219">
        <v>0</v>
      </c>
      <c r="G372" s="219">
        <v>2</v>
      </c>
      <c r="H372" s="219">
        <v>2</v>
      </c>
      <c r="I372" s="219">
        <v>0</v>
      </c>
      <c r="J372" s="219">
        <v>0</v>
      </c>
      <c r="K372" s="219">
        <v>0</v>
      </c>
      <c r="L372" s="219">
        <v>2</v>
      </c>
      <c r="M372" s="219">
        <f t="shared" si="174"/>
        <v>0</v>
      </c>
      <c r="N372" s="219">
        <f t="shared" si="176"/>
        <v>0</v>
      </c>
      <c r="O372" s="220"/>
      <c r="P372" s="221">
        <v>2200599</v>
      </c>
      <c r="Q372" s="223" t="s">
        <v>70</v>
      </c>
    </row>
    <row r="373" spans="1:17">
      <c r="A373" s="218" t="s">
        <v>358</v>
      </c>
      <c r="B373" s="219">
        <v>2977</v>
      </c>
      <c r="C373" s="219">
        <f t="shared" ref="B373:L373" si="179">SUM(C374)</f>
        <v>0</v>
      </c>
      <c r="D373" s="219">
        <f t="shared" si="179"/>
        <v>0</v>
      </c>
      <c r="E373" s="219">
        <f t="shared" si="179"/>
        <v>0</v>
      </c>
      <c r="F373" s="219">
        <f t="shared" si="179"/>
        <v>0</v>
      </c>
      <c r="G373" s="219">
        <f t="shared" si="179"/>
        <v>0</v>
      </c>
      <c r="H373" s="219">
        <v>0</v>
      </c>
      <c r="I373" s="219">
        <v>0</v>
      </c>
      <c r="J373" s="219">
        <v>0</v>
      </c>
      <c r="K373" s="219">
        <v>0</v>
      </c>
      <c r="L373" s="219">
        <v>0</v>
      </c>
      <c r="M373" s="219">
        <f t="shared" si="174"/>
        <v>0</v>
      </c>
      <c r="N373" s="219">
        <f t="shared" si="176"/>
        <v>-2977</v>
      </c>
      <c r="O373" s="220"/>
      <c r="P373" s="221">
        <v>221</v>
      </c>
      <c r="Q373" s="222" t="s">
        <v>66</v>
      </c>
    </row>
    <row r="374" spans="1:17">
      <c r="A374" s="218" t="s">
        <v>359</v>
      </c>
      <c r="B374" s="213">
        <v>2977</v>
      </c>
      <c r="C374" s="213">
        <f t="shared" ref="B374:L374" si="180">SUM(C375:C377)</f>
        <v>0</v>
      </c>
      <c r="D374" s="213">
        <f t="shared" si="180"/>
        <v>0</v>
      </c>
      <c r="E374" s="213">
        <f t="shared" si="180"/>
        <v>0</v>
      </c>
      <c r="F374" s="213">
        <f t="shared" si="180"/>
        <v>0</v>
      </c>
      <c r="G374" s="213">
        <f t="shared" si="180"/>
        <v>0</v>
      </c>
      <c r="H374" s="213">
        <v>0</v>
      </c>
      <c r="I374" s="213">
        <v>0</v>
      </c>
      <c r="J374" s="213">
        <v>0</v>
      </c>
      <c r="K374" s="213">
        <v>0</v>
      </c>
      <c r="L374" s="213">
        <v>0</v>
      </c>
      <c r="M374" s="219">
        <f t="shared" si="174"/>
        <v>0</v>
      </c>
      <c r="N374" s="219">
        <f t="shared" si="176"/>
        <v>-2977</v>
      </c>
      <c r="O374" s="220"/>
      <c r="P374" s="221">
        <v>22101</v>
      </c>
      <c r="Q374" s="222" t="s">
        <v>68</v>
      </c>
    </row>
    <row r="375" spans="1:17">
      <c r="A375" s="218" t="s">
        <v>360</v>
      </c>
      <c r="B375" s="219">
        <v>551</v>
      </c>
      <c r="C375" s="219">
        <f t="shared" si="178"/>
        <v>0</v>
      </c>
      <c r="D375" s="219">
        <v>0</v>
      </c>
      <c r="E375" s="219">
        <v>0</v>
      </c>
      <c r="F375" s="219">
        <v>0</v>
      </c>
      <c r="G375" s="219">
        <v>0</v>
      </c>
      <c r="H375" s="219">
        <v>0</v>
      </c>
      <c r="I375" s="219">
        <v>0</v>
      </c>
      <c r="J375" s="219">
        <v>0</v>
      </c>
      <c r="K375" s="219">
        <v>0</v>
      </c>
      <c r="L375" s="219">
        <v>0</v>
      </c>
      <c r="M375" s="219">
        <f t="shared" si="174"/>
        <v>0</v>
      </c>
      <c r="N375" s="219">
        <f t="shared" si="176"/>
        <v>-551</v>
      </c>
      <c r="O375" s="220"/>
      <c r="P375" s="221">
        <v>2210108</v>
      </c>
      <c r="Q375" s="223" t="s">
        <v>70</v>
      </c>
    </row>
    <row r="376" spans="1:17">
      <c r="A376" s="218" t="s">
        <v>361</v>
      </c>
      <c r="B376" s="219">
        <v>1174</v>
      </c>
      <c r="C376" s="219">
        <f t="shared" si="178"/>
        <v>0</v>
      </c>
      <c r="D376" s="219">
        <v>0</v>
      </c>
      <c r="E376" s="219">
        <v>0</v>
      </c>
      <c r="F376" s="219">
        <v>0</v>
      </c>
      <c r="G376" s="219">
        <v>0</v>
      </c>
      <c r="H376" s="219">
        <v>0</v>
      </c>
      <c r="I376" s="219">
        <v>0</v>
      </c>
      <c r="J376" s="219">
        <v>0</v>
      </c>
      <c r="K376" s="219">
        <v>0</v>
      </c>
      <c r="L376" s="219">
        <v>0</v>
      </c>
      <c r="M376" s="219">
        <f t="shared" si="174"/>
        <v>0</v>
      </c>
      <c r="N376" s="219">
        <f t="shared" si="176"/>
        <v>-1174</v>
      </c>
      <c r="O376" s="220"/>
      <c r="P376" s="221">
        <v>2210109</v>
      </c>
      <c r="Q376" s="223" t="s">
        <v>70</v>
      </c>
    </row>
    <row r="377" spans="1:17">
      <c r="A377" s="218" t="s">
        <v>362</v>
      </c>
      <c r="B377" s="219">
        <v>1252</v>
      </c>
      <c r="C377" s="219">
        <f t="shared" si="178"/>
        <v>0</v>
      </c>
      <c r="D377" s="219">
        <v>0</v>
      </c>
      <c r="E377" s="219">
        <v>0</v>
      </c>
      <c r="F377" s="219">
        <v>0</v>
      </c>
      <c r="G377" s="219">
        <v>0</v>
      </c>
      <c r="H377" s="219">
        <v>0</v>
      </c>
      <c r="I377" s="219">
        <v>0</v>
      </c>
      <c r="J377" s="219">
        <v>0</v>
      </c>
      <c r="K377" s="219">
        <v>0</v>
      </c>
      <c r="L377" s="219">
        <v>0</v>
      </c>
      <c r="M377" s="219">
        <f t="shared" si="174"/>
        <v>0</v>
      </c>
      <c r="N377" s="219">
        <f t="shared" si="176"/>
        <v>-1252</v>
      </c>
      <c r="O377" s="220"/>
      <c r="P377" s="221">
        <v>2210199</v>
      </c>
      <c r="Q377" s="223" t="s">
        <v>70</v>
      </c>
    </row>
    <row r="378" spans="1:17">
      <c r="A378" s="218" t="s">
        <v>363</v>
      </c>
      <c r="B378" s="219">
        <v>1868</v>
      </c>
      <c r="C378" s="219">
        <f t="shared" ref="B378:L378" si="181">SUM(C379,C384,C387,C390,C392)</f>
        <v>5983</v>
      </c>
      <c r="D378" s="219">
        <f t="shared" si="181"/>
        <v>489</v>
      </c>
      <c r="E378" s="219">
        <f t="shared" si="181"/>
        <v>60</v>
      </c>
      <c r="F378" s="219">
        <f t="shared" si="181"/>
        <v>0</v>
      </c>
      <c r="G378" s="219">
        <f t="shared" si="181"/>
        <v>5434</v>
      </c>
      <c r="H378" s="219">
        <v>5985</v>
      </c>
      <c r="I378" s="219">
        <v>495</v>
      </c>
      <c r="J378" s="219">
        <v>57</v>
      </c>
      <c r="K378" s="219">
        <v>0</v>
      </c>
      <c r="L378" s="219">
        <v>5433</v>
      </c>
      <c r="M378" s="219">
        <f t="shared" si="174"/>
        <v>2</v>
      </c>
      <c r="N378" s="219">
        <f t="shared" si="176"/>
        <v>4117</v>
      </c>
      <c r="O378" s="220"/>
      <c r="P378" s="221">
        <v>224</v>
      </c>
      <c r="Q378" s="222" t="s">
        <v>66</v>
      </c>
    </row>
    <row r="379" spans="1:17">
      <c r="A379" s="218" t="s">
        <v>364</v>
      </c>
      <c r="B379" s="213">
        <v>1471</v>
      </c>
      <c r="C379" s="213">
        <f t="shared" ref="B379:L379" si="182">SUM(C380:C383)</f>
        <v>784</v>
      </c>
      <c r="D379" s="213">
        <f t="shared" si="182"/>
        <v>442</v>
      </c>
      <c r="E379" s="213">
        <f t="shared" si="182"/>
        <v>53</v>
      </c>
      <c r="F379" s="213">
        <f t="shared" si="182"/>
        <v>0</v>
      </c>
      <c r="G379" s="213">
        <f t="shared" si="182"/>
        <v>289</v>
      </c>
      <c r="H379" s="213">
        <v>785</v>
      </c>
      <c r="I379" s="213">
        <v>447</v>
      </c>
      <c r="J379" s="213">
        <v>50</v>
      </c>
      <c r="K379" s="213">
        <v>0</v>
      </c>
      <c r="L379" s="213">
        <v>288</v>
      </c>
      <c r="M379" s="219">
        <f t="shared" si="174"/>
        <v>1</v>
      </c>
      <c r="N379" s="219">
        <f t="shared" si="176"/>
        <v>-686</v>
      </c>
      <c r="O379" s="220"/>
      <c r="P379" s="221">
        <v>22401</v>
      </c>
      <c r="Q379" s="222" t="s">
        <v>68</v>
      </c>
    </row>
    <row r="380" spans="1:17">
      <c r="A380" s="218" t="s">
        <v>69</v>
      </c>
      <c r="B380" s="219">
        <v>349</v>
      </c>
      <c r="C380" s="219">
        <f t="shared" ref="C380:C383" si="183">SUM(D380:G380)</f>
        <v>352</v>
      </c>
      <c r="D380" s="219">
        <v>305</v>
      </c>
      <c r="E380" s="219">
        <v>47</v>
      </c>
      <c r="F380" s="219">
        <v>0</v>
      </c>
      <c r="G380" s="219">
        <v>0</v>
      </c>
      <c r="H380" s="219">
        <v>347</v>
      </c>
      <c r="I380" s="219">
        <v>303</v>
      </c>
      <c r="J380" s="219">
        <v>44</v>
      </c>
      <c r="K380" s="219">
        <v>0</v>
      </c>
      <c r="L380" s="219">
        <v>0</v>
      </c>
      <c r="M380" s="219">
        <f t="shared" si="174"/>
        <v>-5</v>
      </c>
      <c r="N380" s="219">
        <f t="shared" si="176"/>
        <v>-2</v>
      </c>
      <c r="O380" s="220"/>
      <c r="P380" s="221">
        <v>2240101</v>
      </c>
      <c r="Q380" s="223" t="s">
        <v>70</v>
      </c>
    </row>
    <row r="381" spans="1:17">
      <c r="A381" s="218" t="s">
        <v>76</v>
      </c>
      <c r="B381" s="219">
        <v>71</v>
      </c>
      <c r="C381" s="219">
        <f t="shared" si="183"/>
        <v>55</v>
      </c>
      <c r="D381" s="219"/>
      <c r="E381" s="219">
        <v>0</v>
      </c>
      <c r="F381" s="219">
        <v>0</v>
      </c>
      <c r="G381" s="219">
        <v>55</v>
      </c>
      <c r="H381" s="219">
        <v>54</v>
      </c>
      <c r="I381" s="219">
        <v>0</v>
      </c>
      <c r="J381" s="219">
        <v>0</v>
      </c>
      <c r="K381" s="219">
        <v>0</v>
      </c>
      <c r="L381" s="219">
        <v>54</v>
      </c>
      <c r="M381" s="219">
        <f t="shared" si="174"/>
        <v>-1</v>
      </c>
      <c r="N381" s="219">
        <f t="shared" si="176"/>
        <v>-17</v>
      </c>
      <c r="O381" s="220"/>
      <c r="P381" s="221">
        <v>2240102</v>
      </c>
      <c r="Q381" s="223" t="s">
        <v>70</v>
      </c>
    </row>
    <row r="382" spans="1:17">
      <c r="A382" s="218" t="s">
        <v>365</v>
      </c>
      <c r="B382" s="219">
        <v>146</v>
      </c>
      <c r="C382" s="219">
        <f t="shared" si="183"/>
        <v>143</v>
      </c>
      <c r="D382" s="219">
        <v>137</v>
      </c>
      <c r="E382" s="219">
        <v>6</v>
      </c>
      <c r="F382" s="219">
        <v>0</v>
      </c>
      <c r="G382" s="219">
        <v>0</v>
      </c>
      <c r="H382" s="219">
        <v>150</v>
      </c>
      <c r="I382" s="219">
        <v>144</v>
      </c>
      <c r="J382" s="219">
        <v>6</v>
      </c>
      <c r="K382" s="219">
        <v>0</v>
      </c>
      <c r="L382" s="219">
        <v>0</v>
      </c>
      <c r="M382" s="219">
        <f t="shared" si="174"/>
        <v>7</v>
      </c>
      <c r="N382" s="219">
        <f t="shared" si="176"/>
        <v>4</v>
      </c>
      <c r="O382" s="220"/>
      <c r="P382" s="221">
        <v>2240150</v>
      </c>
      <c r="Q382" s="223" t="s">
        <v>70</v>
      </c>
    </row>
    <row r="383" spans="1:17">
      <c r="A383" s="218" t="s">
        <v>366</v>
      </c>
      <c r="B383" s="219">
        <v>905</v>
      </c>
      <c r="C383" s="219">
        <f t="shared" si="183"/>
        <v>234</v>
      </c>
      <c r="D383" s="219">
        <v>0</v>
      </c>
      <c r="E383" s="219">
        <v>0</v>
      </c>
      <c r="F383" s="219">
        <v>0</v>
      </c>
      <c r="G383" s="219">
        <v>234</v>
      </c>
      <c r="H383" s="219">
        <v>234</v>
      </c>
      <c r="I383" s="219">
        <v>0</v>
      </c>
      <c r="J383" s="219">
        <v>0</v>
      </c>
      <c r="K383" s="219">
        <v>0</v>
      </c>
      <c r="L383" s="219">
        <v>234</v>
      </c>
      <c r="M383" s="219">
        <f t="shared" si="174"/>
        <v>0</v>
      </c>
      <c r="N383" s="219">
        <f t="shared" si="176"/>
        <v>-671</v>
      </c>
      <c r="O383" s="220"/>
      <c r="P383" s="221">
        <v>2240199</v>
      </c>
      <c r="Q383" s="223" t="s">
        <v>70</v>
      </c>
    </row>
    <row r="384" spans="1:17">
      <c r="A384" s="226" t="s">
        <v>367</v>
      </c>
      <c r="B384" s="219">
        <v>65</v>
      </c>
      <c r="C384" s="219">
        <f t="shared" ref="B384:L384" si="184">SUM(C385:C386)</f>
        <v>5022</v>
      </c>
      <c r="D384" s="219">
        <f t="shared" si="184"/>
        <v>0</v>
      </c>
      <c r="E384" s="219">
        <f t="shared" si="184"/>
        <v>0</v>
      </c>
      <c r="F384" s="219">
        <f t="shared" si="184"/>
        <v>0</v>
      </c>
      <c r="G384" s="219">
        <f t="shared" si="184"/>
        <v>5022</v>
      </c>
      <c r="H384" s="219">
        <v>5022</v>
      </c>
      <c r="I384" s="219">
        <v>0</v>
      </c>
      <c r="J384" s="219">
        <v>0</v>
      </c>
      <c r="K384" s="219">
        <v>0</v>
      </c>
      <c r="L384" s="219">
        <v>5022</v>
      </c>
      <c r="M384" s="219">
        <f t="shared" si="174"/>
        <v>0</v>
      </c>
      <c r="N384" s="219">
        <f t="shared" si="176"/>
        <v>4957</v>
      </c>
      <c r="O384" s="220"/>
      <c r="P384" s="221">
        <v>22402</v>
      </c>
      <c r="Q384" s="222" t="s">
        <v>68</v>
      </c>
    </row>
    <row r="385" spans="1:17">
      <c r="A385" s="226" t="s">
        <v>368</v>
      </c>
      <c r="B385" s="219">
        <v>0</v>
      </c>
      <c r="C385" s="219">
        <f t="shared" ref="C385:C389" si="185">SUM(D385:G385)</f>
        <v>4955</v>
      </c>
      <c r="D385" s="219"/>
      <c r="E385" s="219"/>
      <c r="F385" s="219">
        <v>0</v>
      </c>
      <c r="G385" s="219">
        <v>4955</v>
      </c>
      <c r="H385" s="219">
        <v>4955</v>
      </c>
      <c r="I385" s="219">
        <v>0</v>
      </c>
      <c r="J385" s="219">
        <v>0</v>
      </c>
      <c r="K385" s="219">
        <v>0</v>
      </c>
      <c r="L385" s="219">
        <v>4955</v>
      </c>
      <c r="M385" s="219">
        <f t="shared" si="174"/>
        <v>0</v>
      </c>
      <c r="N385" s="219">
        <f t="shared" si="176"/>
        <v>4955</v>
      </c>
      <c r="O385" s="220"/>
      <c r="P385" s="221">
        <v>2240204</v>
      </c>
      <c r="Q385" s="223" t="s">
        <v>70</v>
      </c>
    </row>
    <row r="386" spans="1:17">
      <c r="A386" s="226" t="s">
        <v>369</v>
      </c>
      <c r="B386" s="219">
        <v>65</v>
      </c>
      <c r="C386" s="219">
        <f t="shared" si="185"/>
        <v>67</v>
      </c>
      <c r="D386" s="219">
        <v>0</v>
      </c>
      <c r="E386" s="219">
        <v>0</v>
      </c>
      <c r="F386" s="219">
        <v>0</v>
      </c>
      <c r="G386" s="219">
        <v>67</v>
      </c>
      <c r="H386" s="219">
        <v>67</v>
      </c>
      <c r="I386" s="219">
        <v>0</v>
      </c>
      <c r="J386" s="219">
        <v>0</v>
      </c>
      <c r="K386" s="219">
        <v>0</v>
      </c>
      <c r="L386" s="219">
        <v>67</v>
      </c>
      <c r="M386" s="219">
        <f t="shared" si="174"/>
        <v>0</v>
      </c>
      <c r="N386" s="219">
        <f t="shared" si="176"/>
        <v>2</v>
      </c>
      <c r="O386" s="220"/>
      <c r="P386" s="221">
        <v>2240299</v>
      </c>
      <c r="Q386" s="223" t="s">
        <v>70</v>
      </c>
    </row>
    <row r="387" spans="1:17">
      <c r="A387" s="218" t="s">
        <v>370</v>
      </c>
      <c r="B387" s="219">
        <v>155</v>
      </c>
      <c r="C387" s="219">
        <f t="shared" ref="B387:L387" si="186">SUM(C388:C389)</f>
        <v>104</v>
      </c>
      <c r="D387" s="219">
        <f t="shared" si="186"/>
        <v>47</v>
      </c>
      <c r="E387" s="219">
        <f t="shared" si="186"/>
        <v>7</v>
      </c>
      <c r="F387" s="219">
        <f t="shared" si="186"/>
        <v>0</v>
      </c>
      <c r="G387" s="219">
        <f t="shared" si="186"/>
        <v>50</v>
      </c>
      <c r="H387" s="219">
        <v>105</v>
      </c>
      <c r="I387" s="219">
        <v>48</v>
      </c>
      <c r="J387" s="219">
        <v>7</v>
      </c>
      <c r="K387" s="219">
        <v>0</v>
      </c>
      <c r="L387" s="219">
        <v>50</v>
      </c>
      <c r="M387" s="219">
        <f t="shared" si="174"/>
        <v>1</v>
      </c>
      <c r="N387" s="219">
        <f t="shared" si="176"/>
        <v>-50</v>
      </c>
      <c r="O387" s="220"/>
      <c r="P387" s="221">
        <v>22405</v>
      </c>
      <c r="Q387" s="222" t="s">
        <v>68</v>
      </c>
    </row>
    <row r="388" spans="1:17">
      <c r="A388" s="218" t="s">
        <v>69</v>
      </c>
      <c r="B388" s="219">
        <v>56</v>
      </c>
      <c r="C388" s="219">
        <f t="shared" si="185"/>
        <v>54</v>
      </c>
      <c r="D388" s="219">
        <v>47</v>
      </c>
      <c r="E388" s="219">
        <v>7</v>
      </c>
      <c r="F388" s="219">
        <v>0</v>
      </c>
      <c r="G388" s="219">
        <v>0</v>
      </c>
      <c r="H388" s="219">
        <v>55</v>
      </c>
      <c r="I388" s="219">
        <v>48</v>
      </c>
      <c r="J388" s="219">
        <v>7</v>
      </c>
      <c r="K388" s="219">
        <v>0</v>
      </c>
      <c r="L388" s="219">
        <v>0</v>
      </c>
      <c r="M388" s="219">
        <f t="shared" si="174"/>
        <v>1</v>
      </c>
      <c r="N388" s="219">
        <f t="shared" si="176"/>
        <v>-1</v>
      </c>
      <c r="O388" s="220"/>
      <c r="P388" s="221">
        <v>2240501</v>
      </c>
      <c r="Q388" s="223" t="s">
        <v>70</v>
      </c>
    </row>
    <row r="389" spans="1:17">
      <c r="A389" s="218" t="s">
        <v>76</v>
      </c>
      <c r="B389" s="219">
        <v>99</v>
      </c>
      <c r="C389" s="219">
        <f t="shared" si="185"/>
        <v>50</v>
      </c>
      <c r="D389" s="219">
        <v>0</v>
      </c>
      <c r="E389" s="219">
        <v>0</v>
      </c>
      <c r="F389" s="219">
        <v>0</v>
      </c>
      <c r="G389" s="219">
        <v>50</v>
      </c>
      <c r="H389" s="219">
        <v>50</v>
      </c>
      <c r="I389" s="219">
        <v>0</v>
      </c>
      <c r="J389" s="219">
        <v>0</v>
      </c>
      <c r="K389" s="219">
        <v>0</v>
      </c>
      <c r="L389" s="219">
        <v>50</v>
      </c>
      <c r="M389" s="219">
        <f t="shared" si="174"/>
        <v>0</v>
      </c>
      <c r="N389" s="219">
        <f t="shared" si="176"/>
        <v>-49</v>
      </c>
      <c r="O389" s="220"/>
      <c r="P389" s="221">
        <v>2240502</v>
      </c>
      <c r="Q389" s="223" t="s">
        <v>70</v>
      </c>
    </row>
    <row r="390" spans="1:17">
      <c r="A390" s="226" t="s">
        <v>371</v>
      </c>
      <c r="B390" s="219">
        <v>77</v>
      </c>
      <c r="C390" s="219">
        <f t="shared" ref="B390:L390" si="187">SUM(C391)</f>
        <v>73</v>
      </c>
      <c r="D390" s="219">
        <f t="shared" si="187"/>
        <v>0</v>
      </c>
      <c r="E390" s="219">
        <f t="shared" si="187"/>
        <v>0</v>
      </c>
      <c r="F390" s="219">
        <f t="shared" si="187"/>
        <v>0</v>
      </c>
      <c r="G390" s="219">
        <f t="shared" si="187"/>
        <v>73</v>
      </c>
      <c r="H390" s="219">
        <v>73</v>
      </c>
      <c r="I390" s="219">
        <v>0</v>
      </c>
      <c r="J390" s="219">
        <v>0</v>
      </c>
      <c r="K390" s="219">
        <v>0</v>
      </c>
      <c r="L390" s="219">
        <v>73</v>
      </c>
      <c r="M390" s="219">
        <f t="shared" si="174"/>
        <v>0</v>
      </c>
      <c r="N390" s="219">
        <f t="shared" si="176"/>
        <v>-4</v>
      </c>
      <c r="O390" s="220"/>
      <c r="P390" s="221">
        <v>22406</v>
      </c>
      <c r="Q390" s="222" t="s">
        <v>68</v>
      </c>
    </row>
    <row r="391" spans="1:17">
      <c r="A391" s="226" t="s">
        <v>372</v>
      </c>
      <c r="B391" s="219">
        <v>77</v>
      </c>
      <c r="C391" s="219">
        <f t="shared" ref="C391:C394" si="188">SUM(D391:G391)</f>
        <v>73</v>
      </c>
      <c r="D391" s="219">
        <v>0</v>
      </c>
      <c r="E391" s="219">
        <v>0</v>
      </c>
      <c r="F391" s="219">
        <v>0</v>
      </c>
      <c r="G391" s="219">
        <v>73</v>
      </c>
      <c r="H391" s="219">
        <v>73</v>
      </c>
      <c r="I391" s="219">
        <v>0</v>
      </c>
      <c r="J391" s="219">
        <v>0</v>
      </c>
      <c r="K391" s="219">
        <v>0</v>
      </c>
      <c r="L391" s="219">
        <v>73</v>
      </c>
      <c r="M391" s="219">
        <f t="shared" si="174"/>
        <v>0</v>
      </c>
      <c r="N391" s="219">
        <f t="shared" si="176"/>
        <v>-4</v>
      </c>
      <c r="O391" s="220"/>
      <c r="P391" s="221">
        <v>2240699</v>
      </c>
      <c r="Q391" s="223" t="s">
        <v>70</v>
      </c>
    </row>
    <row r="392" spans="1:17">
      <c r="A392" s="226" t="s">
        <v>373</v>
      </c>
      <c r="B392" s="219">
        <v>100</v>
      </c>
      <c r="C392" s="219">
        <f t="shared" ref="B392:L392" si="189">SUM(C393)</f>
        <v>0</v>
      </c>
      <c r="D392" s="219">
        <f t="shared" si="189"/>
        <v>0</v>
      </c>
      <c r="E392" s="219">
        <f t="shared" si="189"/>
        <v>0</v>
      </c>
      <c r="F392" s="219">
        <f t="shared" si="189"/>
        <v>0</v>
      </c>
      <c r="G392" s="219">
        <f t="shared" si="189"/>
        <v>0</v>
      </c>
      <c r="H392" s="219">
        <v>0</v>
      </c>
      <c r="I392" s="219">
        <v>0</v>
      </c>
      <c r="J392" s="219">
        <v>0</v>
      </c>
      <c r="K392" s="219">
        <v>0</v>
      </c>
      <c r="L392" s="219">
        <v>0</v>
      </c>
      <c r="M392" s="219">
        <f t="shared" si="174"/>
        <v>0</v>
      </c>
      <c r="N392" s="219">
        <f t="shared" si="176"/>
        <v>-100</v>
      </c>
      <c r="O392" s="220"/>
      <c r="P392" s="221">
        <v>22407</v>
      </c>
      <c r="Q392" s="222" t="s">
        <v>68</v>
      </c>
    </row>
    <row r="393" spans="1:17">
      <c r="A393" s="226" t="s">
        <v>374</v>
      </c>
      <c r="B393" s="219">
        <v>100</v>
      </c>
      <c r="C393" s="219">
        <f t="shared" si="188"/>
        <v>0</v>
      </c>
      <c r="D393" s="219">
        <v>0</v>
      </c>
      <c r="E393" s="219">
        <v>0</v>
      </c>
      <c r="F393" s="219">
        <v>0</v>
      </c>
      <c r="G393" s="219">
        <v>0</v>
      </c>
      <c r="H393" s="219">
        <v>0</v>
      </c>
      <c r="I393" s="219">
        <v>0</v>
      </c>
      <c r="J393" s="219">
        <v>0</v>
      </c>
      <c r="K393" s="219">
        <v>0</v>
      </c>
      <c r="L393" s="219">
        <v>0</v>
      </c>
      <c r="M393" s="219">
        <f t="shared" si="174"/>
        <v>0</v>
      </c>
      <c r="N393" s="219">
        <f t="shared" si="176"/>
        <v>-100</v>
      </c>
      <c r="O393" s="220"/>
      <c r="P393" s="221">
        <v>2240703</v>
      </c>
      <c r="Q393" s="223" t="s">
        <v>70</v>
      </c>
    </row>
    <row r="394" spans="1:17">
      <c r="A394" s="218" t="s">
        <v>375</v>
      </c>
      <c r="B394" s="219">
        <v>2458</v>
      </c>
      <c r="C394" s="219">
        <f t="shared" si="188"/>
        <v>2706</v>
      </c>
      <c r="D394" s="219">
        <v>0</v>
      </c>
      <c r="E394" s="219"/>
      <c r="F394" s="219">
        <v>0</v>
      </c>
      <c r="G394" s="219">
        <v>2706</v>
      </c>
      <c r="H394" s="219">
        <v>2644</v>
      </c>
      <c r="I394" s="219">
        <v>0</v>
      </c>
      <c r="J394" s="219">
        <v>0</v>
      </c>
      <c r="K394" s="219">
        <v>0</v>
      </c>
      <c r="L394" s="219">
        <v>2644</v>
      </c>
      <c r="M394" s="219">
        <f t="shared" si="174"/>
        <v>-62</v>
      </c>
      <c r="N394" s="219">
        <f t="shared" si="176"/>
        <v>186</v>
      </c>
      <c r="O394" s="220"/>
      <c r="P394" s="221">
        <v>227</v>
      </c>
      <c r="Q394" s="222" t="s">
        <v>376</v>
      </c>
    </row>
    <row r="395" spans="1:17">
      <c r="A395" s="218" t="s">
        <v>377</v>
      </c>
      <c r="B395" s="219">
        <v>8533</v>
      </c>
      <c r="C395" s="219">
        <f t="shared" ref="B395:L395" si="190">SUM(C396)</f>
        <v>16369</v>
      </c>
      <c r="D395" s="219">
        <f t="shared" si="190"/>
        <v>0</v>
      </c>
      <c r="E395" s="219">
        <f t="shared" si="190"/>
        <v>0</v>
      </c>
      <c r="F395" s="219">
        <f t="shared" si="190"/>
        <v>0</v>
      </c>
      <c r="G395" s="219">
        <f t="shared" si="190"/>
        <v>16369</v>
      </c>
      <c r="H395" s="219">
        <v>3593</v>
      </c>
      <c r="I395" s="219">
        <v>0</v>
      </c>
      <c r="J395" s="219">
        <v>0</v>
      </c>
      <c r="K395" s="219">
        <v>0</v>
      </c>
      <c r="L395" s="219">
        <v>3593</v>
      </c>
      <c r="M395" s="219">
        <f t="shared" si="174"/>
        <v>-12776</v>
      </c>
      <c r="N395" s="219">
        <f t="shared" si="176"/>
        <v>-4940</v>
      </c>
      <c r="O395" s="220"/>
      <c r="P395" s="221">
        <v>229</v>
      </c>
      <c r="Q395" s="222" t="s">
        <v>66</v>
      </c>
    </row>
    <row r="396" spans="1:17">
      <c r="A396" s="218" t="s">
        <v>378</v>
      </c>
      <c r="B396" s="213">
        <v>8533</v>
      </c>
      <c r="C396" s="213">
        <f t="shared" ref="B396:L396" si="191">SUM(C397)</f>
        <v>16369</v>
      </c>
      <c r="D396" s="213">
        <f t="shared" si="191"/>
        <v>0</v>
      </c>
      <c r="E396" s="213">
        <f t="shared" si="191"/>
        <v>0</v>
      </c>
      <c r="F396" s="213">
        <f t="shared" si="191"/>
        <v>0</v>
      </c>
      <c r="G396" s="213">
        <f t="shared" si="191"/>
        <v>16369</v>
      </c>
      <c r="H396" s="213">
        <v>3593</v>
      </c>
      <c r="I396" s="213">
        <v>0</v>
      </c>
      <c r="J396" s="213">
        <v>0</v>
      </c>
      <c r="K396" s="213">
        <v>0</v>
      </c>
      <c r="L396" s="213">
        <v>3593</v>
      </c>
      <c r="M396" s="219">
        <f t="shared" si="174"/>
        <v>-12776</v>
      </c>
      <c r="N396" s="219">
        <f t="shared" si="176"/>
        <v>-4940</v>
      </c>
      <c r="O396" s="220"/>
      <c r="P396" s="221">
        <v>22999</v>
      </c>
      <c r="Q396" s="222" t="s">
        <v>68</v>
      </c>
    </row>
    <row r="397" spans="1:17">
      <c r="A397" s="218" t="s">
        <v>379</v>
      </c>
      <c r="B397" s="219">
        <v>8533</v>
      </c>
      <c r="C397" s="219">
        <f>SUM(D397:G397)</f>
        <v>16369</v>
      </c>
      <c r="D397" s="219"/>
      <c r="E397" s="219"/>
      <c r="F397" s="219">
        <v>0</v>
      </c>
      <c r="G397" s="219">
        <v>16369</v>
      </c>
      <c r="H397" s="219">
        <v>3593</v>
      </c>
      <c r="I397" s="219">
        <v>0</v>
      </c>
      <c r="J397" s="219">
        <v>0</v>
      </c>
      <c r="K397" s="219">
        <v>0</v>
      </c>
      <c r="L397" s="219">
        <v>3593</v>
      </c>
      <c r="M397" s="219">
        <f t="shared" si="174"/>
        <v>-12776</v>
      </c>
      <c r="N397" s="219">
        <f t="shared" si="176"/>
        <v>-4940</v>
      </c>
      <c r="O397" s="220"/>
      <c r="P397" s="221">
        <v>2299999</v>
      </c>
      <c r="Q397" s="223" t="s">
        <v>70</v>
      </c>
    </row>
    <row r="398" spans="1:17">
      <c r="A398" s="218" t="s">
        <v>380</v>
      </c>
      <c r="B398" s="219">
        <v>7896</v>
      </c>
      <c r="C398" s="219">
        <f t="shared" ref="B398:L398" si="192">SUM(C399)</f>
        <v>7284</v>
      </c>
      <c r="D398" s="219">
        <f t="shared" si="192"/>
        <v>0</v>
      </c>
      <c r="E398" s="219">
        <f t="shared" si="192"/>
        <v>0</v>
      </c>
      <c r="F398" s="219">
        <f t="shared" si="192"/>
        <v>7284</v>
      </c>
      <c r="G398" s="219">
        <f t="shared" si="192"/>
        <v>0</v>
      </c>
      <c r="H398" s="219">
        <v>7284</v>
      </c>
      <c r="I398" s="219">
        <v>0</v>
      </c>
      <c r="J398" s="219">
        <v>0</v>
      </c>
      <c r="K398" s="219">
        <v>7284</v>
      </c>
      <c r="L398" s="219">
        <v>0</v>
      </c>
      <c r="M398" s="219">
        <f t="shared" si="174"/>
        <v>0</v>
      </c>
      <c r="N398" s="219">
        <f t="shared" si="176"/>
        <v>-612</v>
      </c>
      <c r="O398" s="220"/>
      <c r="P398" s="221">
        <v>232</v>
      </c>
      <c r="Q398" s="222" t="s">
        <v>66</v>
      </c>
    </row>
    <row r="399" spans="1:17">
      <c r="A399" s="218" t="s">
        <v>381</v>
      </c>
      <c r="B399" s="213">
        <v>7896</v>
      </c>
      <c r="C399" s="213">
        <f t="shared" ref="B399:L399" si="193">SUM(C400)</f>
        <v>7284</v>
      </c>
      <c r="D399" s="213">
        <f t="shared" si="193"/>
        <v>0</v>
      </c>
      <c r="E399" s="213">
        <f t="shared" si="193"/>
        <v>0</v>
      </c>
      <c r="F399" s="213">
        <f t="shared" si="193"/>
        <v>7284</v>
      </c>
      <c r="G399" s="213">
        <f t="shared" si="193"/>
        <v>0</v>
      </c>
      <c r="H399" s="213">
        <v>7284</v>
      </c>
      <c r="I399" s="213">
        <v>0</v>
      </c>
      <c r="J399" s="213">
        <v>0</v>
      </c>
      <c r="K399" s="213">
        <v>7284</v>
      </c>
      <c r="L399" s="213">
        <v>0</v>
      </c>
      <c r="M399" s="219">
        <f t="shared" si="174"/>
        <v>0</v>
      </c>
      <c r="N399" s="219">
        <f t="shared" si="176"/>
        <v>-612</v>
      </c>
      <c r="O399" s="220"/>
      <c r="P399" s="221">
        <v>23203</v>
      </c>
      <c r="Q399" s="222" t="s">
        <v>68</v>
      </c>
    </row>
    <row r="400" spans="1:17">
      <c r="A400" s="218" t="s">
        <v>382</v>
      </c>
      <c r="B400" s="219">
        <v>7896</v>
      </c>
      <c r="C400" s="219">
        <f>SUM(D400:G400)</f>
        <v>7284</v>
      </c>
      <c r="D400" s="219">
        <v>0</v>
      </c>
      <c r="E400" s="219">
        <v>0</v>
      </c>
      <c r="F400" s="219">
        <v>7284</v>
      </c>
      <c r="G400" s="219">
        <v>0</v>
      </c>
      <c r="H400" s="219">
        <v>7284</v>
      </c>
      <c r="I400" s="219">
        <v>0</v>
      </c>
      <c r="J400" s="219">
        <v>0</v>
      </c>
      <c r="K400" s="219">
        <v>7284</v>
      </c>
      <c r="L400" s="219">
        <v>0</v>
      </c>
      <c r="M400" s="219">
        <f t="shared" si="174"/>
        <v>0</v>
      </c>
      <c r="N400" s="219">
        <f t="shared" si="176"/>
        <v>-612</v>
      </c>
      <c r="O400" s="220"/>
      <c r="P400" s="221">
        <v>2320301</v>
      </c>
      <c r="Q400" s="223" t="s">
        <v>70</v>
      </c>
    </row>
    <row r="401" spans="1:17">
      <c r="A401" s="218" t="s">
        <v>383</v>
      </c>
      <c r="B401" s="219">
        <v>36</v>
      </c>
      <c r="C401" s="219">
        <f t="shared" ref="B401:L401" si="194">SUM(C402)</f>
        <v>19</v>
      </c>
      <c r="D401" s="219">
        <f t="shared" si="194"/>
        <v>0</v>
      </c>
      <c r="E401" s="219">
        <f t="shared" si="194"/>
        <v>0</v>
      </c>
      <c r="F401" s="219">
        <f t="shared" si="194"/>
        <v>19</v>
      </c>
      <c r="G401" s="219">
        <f t="shared" si="194"/>
        <v>0</v>
      </c>
      <c r="H401" s="219">
        <v>27</v>
      </c>
      <c r="I401" s="219">
        <v>0</v>
      </c>
      <c r="J401" s="219">
        <v>0</v>
      </c>
      <c r="K401" s="219">
        <v>27</v>
      </c>
      <c r="L401" s="219">
        <v>0</v>
      </c>
      <c r="M401" s="219">
        <f t="shared" si="174"/>
        <v>8</v>
      </c>
      <c r="N401" s="219">
        <f t="shared" si="176"/>
        <v>-9</v>
      </c>
      <c r="O401" s="220"/>
      <c r="P401" s="221">
        <v>233</v>
      </c>
      <c r="Q401" s="222" t="s">
        <v>66</v>
      </c>
    </row>
    <row r="402" spans="1:17">
      <c r="A402" s="218" t="s">
        <v>384</v>
      </c>
      <c r="B402" s="213">
        <v>36</v>
      </c>
      <c r="C402" s="213">
        <f t="shared" ref="B402:L402" si="195">SUM(C403)</f>
        <v>19</v>
      </c>
      <c r="D402" s="213">
        <f t="shared" si="195"/>
        <v>0</v>
      </c>
      <c r="E402" s="213">
        <f t="shared" si="195"/>
        <v>0</v>
      </c>
      <c r="F402" s="213">
        <f t="shared" si="195"/>
        <v>19</v>
      </c>
      <c r="G402" s="213">
        <f t="shared" si="195"/>
        <v>0</v>
      </c>
      <c r="H402" s="213">
        <v>27</v>
      </c>
      <c r="I402" s="213">
        <v>0</v>
      </c>
      <c r="J402" s="213">
        <v>0</v>
      </c>
      <c r="K402" s="213">
        <v>27</v>
      </c>
      <c r="L402" s="213">
        <v>0</v>
      </c>
      <c r="M402" s="219">
        <f t="shared" si="174"/>
        <v>8</v>
      </c>
      <c r="N402" s="219">
        <f t="shared" si="176"/>
        <v>-9</v>
      </c>
      <c r="O402" s="220"/>
      <c r="P402" s="221">
        <v>23303</v>
      </c>
      <c r="Q402" s="222" t="s">
        <v>68</v>
      </c>
    </row>
    <row r="403" spans="1:17">
      <c r="A403" s="218" t="s">
        <v>382</v>
      </c>
      <c r="B403" s="219">
        <v>36</v>
      </c>
      <c r="C403" s="219">
        <f>SUM(D403:G403)</f>
        <v>19</v>
      </c>
      <c r="D403" s="219">
        <v>0</v>
      </c>
      <c r="E403" s="219">
        <v>0</v>
      </c>
      <c r="F403" s="219">
        <v>19</v>
      </c>
      <c r="G403" s="219">
        <v>0</v>
      </c>
      <c r="H403" s="219">
        <v>27</v>
      </c>
      <c r="I403" s="219">
        <v>0</v>
      </c>
      <c r="J403" s="219">
        <v>0</v>
      </c>
      <c r="K403" s="219">
        <v>27</v>
      </c>
      <c r="L403" s="219">
        <v>0</v>
      </c>
      <c r="M403" s="219">
        <f t="shared" si="174"/>
        <v>8</v>
      </c>
      <c r="N403" s="219">
        <f t="shared" si="176"/>
        <v>-9</v>
      </c>
      <c r="O403" s="220"/>
      <c r="P403" s="221">
        <v>2330301</v>
      </c>
      <c r="Q403" s="223" t="s">
        <v>70</v>
      </c>
    </row>
    <row r="404" spans="1:17">
      <c r="A404" s="227" t="s">
        <v>385</v>
      </c>
      <c r="B404" s="213">
        <v>245560</v>
      </c>
      <c r="C404" s="213">
        <f t="shared" ref="B404:L404" si="196">SUM(C6,C109,C113,C136,C162,C173,C189,C271,C306,C309,C322,C348,C352,C359,C364,C373,C378,C394,C395,C398,C401)</f>
        <v>262300</v>
      </c>
      <c r="D404" s="213">
        <f t="shared" si="196"/>
        <v>125778</v>
      </c>
      <c r="E404" s="213">
        <f t="shared" si="196"/>
        <v>15046</v>
      </c>
      <c r="F404" s="213">
        <f t="shared" si="196"/>
        <v>7303</v>
      </c>
      <c r="G404" s="213">
        <f t="shared" si="196"/>
        <v>114173</v>
      </c>
      <c r="H404" s="213">
        <v>263740</v>
      </c>
      <c r="I404" s="213">
        <v>131690</v>
      </c>
      <c r="J404" s="213">
        <v>15105</v>
      </c>
      <c r="K404" s="213">
        <v>7311</v>
      </c>
      <c r="L404" s="213">
        <v>109634</v>
      </c>
      <c r="M404" s="228">
        <f t="shared" si="174"/>
        <v>1440</v>
      </c>
      <c r="N404" s="228">
        <f t="shared" si="176"/>
        <v>18180</v>
      </c>
      <c r="O404" s="229"/>
      <c r="P404" s="230" t="s">
        <v>386</v>
      </c>
      <c r="Q404" s="231" t="s">
        <v>387</v>
      </c>
    </row>
    <row r="405" ht="35" customHeight="1" spans="1:17">
      <c r="A405" s="201" t="s">
        <v>388</v>
      </c>
      <c r="B405" s="201"/>
      <c r="C405" s="201"/>
      <c r="D405" s="201"/>
      <c r="E405" s="201"/>
      <c r="F405" s="201"/>
      <c r="G405" s="201"/>
      <c r="H405" s="201"/>
      <c r="I405" s="201"/>
      <c r="J405" s="201"/>
      <c r="K405" s="201"/>
      <c r="L405" s="201"/>
      <c r="M405" s="201"/>
      <c r="N405" s="201"/>
      <c r="O405" s="201"/>
      <c r="P405" s="204"/>
      <c r="Q405" s="231" t="s">
        <v>387</v>
      </c>
    </row>
  </sheetData>
  <autoFilter xmlns:etc="http://www.wps.cn/officeDocument/2017/etCustomData" ref="A5:Q405" etc:filterBottomFollowUsedRange="0">
    <extLst/>
  </autoFilter>
  <mergeCells count="13">
    <mergeCell ref="A2:O2"/>
    <mergeCell ref="N3:O3"/>
    <mergeCell ref="D4:G4"/>
    <mergeCell ref="H4:L4"/>
    <mergeCell ref="A405:O405"/>
    <mergeCell ref="A4:A5"/>
    <mergeCell ref="B4:B5"/>
    <mergeCell ref="C4:C5"/>
    <mergeCell ref="M4:M5"/>
    <mergeCell ref="N4:N5"/>
    <mergeCell ref="O4:O5"/>
    <mergeCell ref="P4:P5"/>
    <mergeCell ref="Q4:Q5"/>
  </mergeCells>
  <pageMargins left="0.75" right="0.75" top="1" bottom="1" header="0.5" footer="0.5"/>
  <pageSetup paperSize="9" scale="9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6"/>
  <sheetViews>
    <sheetView showZeros="0" workbookViewId="0">
      <selection activeCell="K24" sqref="K24"/>
    </sheetView>
  </sheetViews>
  <sheetFormatPr defaultColWidth="9" defaultRowHeight="13.5" outlineLevelCol="4"/>
  <cols>
    <col min="1" max="1" width="42.625" customWidth="1"/>
    <col min="2" max="4" width="12.625" customWidth="1"/>
    <col min="5" max="5" width="10.625" customWidth="1"/>
  </cols>
  <sheetData>
    <row r="1" ht="20.25" spans="1:5">
      <c r="A1" s="173" t="s">
        <v>389</v>
      </c>
      <c r="B1" s="174"/>
      <c r="C1" s="174"/>
      <c r="D1" s="174"/>
      <c r="E1" s="175"/>
    </row>
    <row r="2" ht="29.25" spans="1:5">
      <c r="A2" s="176" t="s">
        <v>390</v>
      </c>
      <c r="B2" s="177"/>
      <c r="C2" s="177"/>
      <c r="D2" s="177"/>
      <c r="E2" s="178"/>
    </row>
    <row r="3" ht="15.75" spans="1:5">
      <c r="A3" s="179"/>
      <c r="B3" s="180"/>
      <c r="C3" s="180"/>
      <c r="D3" s="180"/>
      <c r="E3" s="181" t="s">
        <v>11</v>
      </c>
    </row>
    <row r="4" ht="30" spans="1:5">
      <c r="A4" s="182" t="s">
        <v>391</v>
      </c>
      <c r="B4" s="183" t="s">
        <v>392</v>
      </c>
      <c r="C4" s="183" t="s">
        <v>393</v>
      </c>
      <c r="D4" s="183" t="s">
        <v>394</v>
      </c>
      <c r="E4" s="184" t="s">
        <v>395</v>
      </c>
    </row>
    <row r="5" ht="15.75" spans="1:5">
      <c r="A5" s="185" t="s">
        <v>396</v>
      </c>
      <c r="B5" s="186">
        <f>SUM(B6,B11,B22,B30,B37,B41,B44,B48,B53,B59,B63,B68,B71,B78,B81)</f>
        <v>262300</v>
      </c>
      <c r="C5" s="187">
        <v>263740</v>
      </c>
      <c r="D5" s="186">
        <f t="shared" ref="D5:D68" si="0">C5-B5</f>
        <v>1440</v>
      </c>
      <c r="E5" s="188"/>
    </row>
    <row r="6" ht="15.75" spans="1:5">
      <c r="A6" s="189" t="s">
        <v>397</v>
      </c>
      <c r="B6" s="186">
        <f>SUM(B7:B10)</f>
        <v>18459</v>
      </c>
      <c r="C6" s="187">
        <v>20951</v>
      </c>
      <c r="D6" s="186">
        <f t="shared" si="0"/>
        <v>2492</v>
      </c>
      <c r="E6" s="189"/>
    </row>
    <row r="7" ht="15.75" spans="1:5">
      <c r="A7" s="190" t="s">
        <v>398</v>
      </c>
      <c r="B7" s="191">
        <v>11670</v>
      </c>
      <c r="C7" s="192">
        <v>11817</v>
      </c>
      <c r="D7" s="191">
        <f t="shared" si="0"/>
        <v>147</v>
      </c>
      <c r="E7" s="193"/>
    </row>
    <row r="8" ht="15.75" spans="1:5">
      <c r="A8" s="190" t="s">
        <v>399</v>
      </c>
      <c r="B8" s="191">
        <v>2258</v>
      </c>
      <c r="C8" s="192">
        <v>2322</v>
      </c>
      <c r="D8" s="191">
        <f t="shared" si="0"/>
        <v>64</v>
      </c>
      <c r="E8" s="193"/>
    </row>
    <row r="9" ht="15.75" spans="1:5">
      <c r="A9" s="190" t="s">
        <v>400</v>
      </c>
      <c r="B9" s="191">
        <v>1262</v>
      </c>
      <c r="C9" s="192">
        <v>1258</v>
      </c>
      <c r="D9" s="191">
        <f t="shared" si="0"/>
        <v>-4</v>
      </c>
      <c r="E9" s="193"/>
    </row>
    <row r="10" ht="15.75" spans="1:5">
      <c r="A10" s="190" t="s">
        <v>401</v>
      </c>
      <c r="B10" s="191">
        <v>3269</v>
      </c>
      <c r="C10" s="192">
        <v>5554</v>
      </c>
      <c r="D10" s="191">
        <f t="shared" si="0"/>
        <v>2285</v>
      </c>
      <c r="E10" s="193"/>
    </row>
    <row r="11" ht="15.75" spans="1:5">
      <c r="A11" s="189" t="s">
        <v>402</v>
      </c>
      <c r="B11" s="186">
        <f>SUM(B12:B21)</f>
        <v>23786</v>
      </c>
      <c r="C11" s="187">
        <v>36434</v>
      </c>
      <c r="D11" s="186">
        <f t="shared" si="0"/>
        <v>12648</v>
      </c>
      <c r="E11" s="189"/>
    </row>
    <row r="12" ht="15.75" spans="1:5">
      <c r="A12" s="190" t="s">
        <v>403</v>
      </c>
      <c r="B12" s="191">
        <v>4760</v>
      </c>
      <c r="C12" s="192">
        <v>4043</v>
      </c>
      <c r="D12" s="191">
        <f t="shared" si="0"/>
        <v>-717</v>
      </c>
      <c r="E12" s="193"/>
    </row>
    <row r="13" ht="15.75" spans="1:5">
      <c r="A13" s="190" t="s">
        <v>404</v>
      </c>
      <c r="B13" s="191">
        <v>132</v>
      </c>
      <c r="C13" s="192">
        <v>54</v>
      </c>
      <c r="D13" s="191">
        <f t="shared" si="0"/>
        <v>-78</v>
      </c>
      <c r="E13" s="193"/>
    </row>
    <row r="14" ht="15.75" spans="1:5">
      <c r="A14" s="190" t="s">
        <v>405</v>
      </c>
      <c r="B14" s="191">
        <v>156</v>
      </c>
      <c r="C14" s="192">
        <v>150</v>
      </c>
      <c r="D14" s="191">
        <f t="shared" si="0"/>
        <v>-6</v>
      </c>
      <c r="E14" s="193"/>
    </row>
    <row r="15" ht="15.75" spans="1:5">
      <c r="A15" s="190" t="s">
        <v>406</v>
      </c>
      <c r="B15" s="191">
        <v>170</v>
      </c>
      <c r="C15" s="192">
        <v>168</v>
      </c>
      <c r="D15" s="191">
        <f t="shared" si="0"/>
        <v>-2</v>
      </c>
      <c r="E15" s="193"/>
    </row>
    <row r="16" ht="15.75" spans="1:5">
      <c r="A16" s="190" t="s">
        <v>407</v>
      </c>
      <c r="B16" s="191">
        <v>7231</v>
      </c>
      <c r="C16" s="192">
        <v>5992</v>
      </c>
      <c r="D16" s="191">
        <f t="shared" si="0"/>
        <v>-1239</v>
      </c>
      <c r="E16" s="193"/>
    </row>
    <row r="17" ht="15.75" spans="1:5">
      <c r="A17" s="190" t="s">
        <v>408</v>
      </c>
      <c r="B17" s="191">
        <v>99</v>
      </c>
      <c r="C17" s="192">
        <v>130</v>
      </c>
      <c r="D17" s="191">
        <f t="shared" si="0"/>
        <v>31</v>
      </c>
      <c r="E17" s="193"/>
    </row>
    <row r="18" ht="15.75" spans="1:5">
      <c r="A18" s="190" t="s">
        <v>409</v>
      </c>
      <c r="B18" s="191">
        <v>125</v>
      </c>
      <c r="C18" s="192">
        <v>64</v>
      </c>
      <c r="D18" s="191">
        <f t="shared" si="0"/>
        <v>-61</v>
      </c>
      <c r="E18" s="193"/>
    </row>
    <row r="19" ht="15.75" spans="1:5">
      <c r="A19" s="190" t="s">
        <v>410</v>
      </c>
      <c r="B19" s="191">
        <v>138</v>
      </c>
      <c r="C19" s="192">
        <v>106</v>
      </c>
      <c r="D19" s="191">
        <f t="shared" si="0"/>
        <v>-32</v>
      </c>
      <c r="E19" s="193"/>
    </row>
    <row r="20" ht="15.75" spans="1:5">
      <c r="A20" s="190" t="s">
        <v>411</v>
      </c>
      <c r="B20" s="191">
        <v>232</v>
      </c>
      <c r="C20" s="192">
        <v>358</v>
      </c>
      <c r="D20" s="191">
        <f t="shared" si="0"/>
        <v>126</v>
      </c>
      <c r="E20" s="193"/>
    </row>
    <row r="21" ht="15.75" spans="1:5">
      <c r="A21" s="190" t="s">
        <v>412</v>
      </c>
      <c r="B21" s="191">
        <f>13449-2706</f>
        <v>10743</v>
      </c>
      <c r="C21" s="192">
        <v>25369</v>
      </c>
      <c r="D21" s="191">
        <f t="shared" si="0"/>
        <v>14626</v>
      </c>
      <c r="E21" s="193"/>
    </row>
    <row r="22" ht="15.75" spans="1:5">
      <c r="A22" s="189" t="s">
        <v>413</v>
      </c>
      <c r="B22" s="186">
        <f>SUM(B23:B29)</f>
        <v>11894</v>
      </c>
      <c r="C22" s="187">
        <v>20099</v>
      </c>
      <c r="D22" s="186">
        <f t="shared" si="0"/>
        <v>8205</v>
      </c>
      <c r="E22" s="189"/>
    </row>
    <row r="23" ht="15.75" spans="1:5">
      <c r="A23" s="190" t="s">
        <v>414</v>
      </c>
      <c r="B23" s="191"/>
      <c r="C23" s="192">
        <v>0</v>
      </c>
      <c r="D23" s="191">
        <f t="shared" si="0"/>
        <v>0</v>
      </c>
      <c r="E23" s="193"/>
    </row>
    <row r="24" ht="15.75" spans="1:5">
      <c r="A24" s="190" t="s">
        <v>415</v>
      </c>
      <c r="B24" s="191">
        <v>3606</v>
      </c>
      <c r="C24" s="192">
        <v>3313</v>
      </c>
      <c r="D24" s="191">
        <f t="shared" si="0"/>
        <v>-293</v>
      </c>
      <c r="E24" s="193"/>
    </row>
    <row r="25" ht="15.75" spans="1:5">
      <c r="A25" s="190" t="s">
        <v>416</v>
      </c>
      <c r="B25" s="191">
        <v>14</v>
      </c>
      <c r="C25" s="192">
        <v>0</v>
      </c>
      <c r="D25" s="191">
        <f t="shared" si="0"/>
        <v>-14</v>
      </c>
      <c r="E25" s="193"/>
    </row>
    <row r="26" ht="15.75" spans="1:5">
      <c r="A26" s="190" t="s">
        <v>417</v>
      </c>
      <c r="B26" s="191"/>
      <c r="C26" s="192">
        <v>0</v>
      </c>
      <c r="D26" s="191">
        <f t="shared" si="0"/>
        <v>0</v>
      </c>
      <c r="E26" s="193"/>
    </row>
    <row r="27" ht="15.75" spans="1:5">
      <c r="A27" s="190" t="s">
        <v>418</v>
      </c>
      <c r="B27" s="191">
        <v>1070</v>
      </c>
      <c r="C27" s="192">
        <v>1014</v>
      </c>
      <c r="D27" s="191">
        <f t="shared" si="0"/>
        <v>-56</v>
      </c>
      <c r="E27" s="193"/>
    </row>
    <row r="28" ht="15.75" spans="1:5">
      <c r="A28" s="190" t="s">
        <v>419</v>
      </c>
      <c r="B28" s="191">
        <v>4</v>
      </c>
      <c r="C28" s="192">
        <v>2</v>
      </c>
      <c r="D28" s="191">
        <f t="shared" si="0"/>
        <v>-2</v>
      </c>
      <c r="E28" s="193"/>
    </row>
    <row r="29" ht="15.75" spans="1:5">
      <c r="A29" s="190" t="s">
        <v>420</v>
      </c>
      <c r="B29" s="191">
        <v>7200</v>
      </c>
      <c r="C29" s="192">
        <v>15770</v>
      </c>
      <c r="D29" s="191">
        <f t="shared" si="0"/>
        <v>8570</v>
      </c>
      <c r="E29" s="193"/>
    </row>
    <row r="30" ht="15.75" spans="1:5">
      <c r="A30" s="189" t="s">
        <v>421</v>
      </c>
      <c r="B30" s="186">
        <f>SUM(B31:B36)</f>
        <v>200</v>
      </c>
      <c r="C30" s="187">
        <v>105</v>
      </c>
      <c r="D30" s="186">
        <f t="shared" si="0"/>
        <v>-95</v>
      </c>
      <c r="E30" s="189"/>
    </row>
    <row r="31" ht="15.75" spans="1:5">
      <c r="A31" s="190" t="s">
        <v>414</v>
      </c>
      <c r="B31" s="191"/>
      <c r="C31" s="192">
        <v>0</v>
      </c>
      <c r="D31" s="191">
        <f t="shared" si="0"/>
        <v>0</v>
      </c>
      <c r="E31" s="193"/>
    </row>
    <row r="32" ht="15.75" spans="1:5">
      <c r="A32" s="190" t="s">
        <v>415</v>
      </c>
      <c r="B32" s="191"/>
      <c r="C32" s="192">
        <v>0</v>
      </c>
      <c r="D32" s="191">
        <f t="shared" si="0"/>
        <v>0</v>
      </c>
      <c r="E32" s="193"/>
    </row>
    <row r="33" ht="15.75" spans="1:5">
      <c r="A33" s="190" t="s">
        <v>416</v>
      </c>
      <c r="B33" s="191"/>
      <c r="C33" s="192">
        <v>0</v>
      </c>
      <c r="D33" s="191">
        <f t="shared" si="0"/>
        <v>0</v>
      </c>
      <c r="E33" s="193"/>
    </row>
    <row r="34" ht="15.75" spans="1:5">
      <c r="A34" s="190" t="s">
        <v>418</v>
      </c>
      <c r="B34" s="191">
        <v>150</v>
      </c>
      <c r="C34" s="192">
        <v>55</v>
      </c>
      <c r="D34" s="191">
        <f t="shared" si="0"/>
        <v>-95</v>
      </c>
      <c r="E34" s="193"/>
    </row>
    <row r="35" ht="15.75" spans="1:5">
      <c r="A35" s="190" t="s">
        <v>419</v>
      </c>
      <c r="B35" s="191">
        <v>50</v>
      </c>
      <c r="C35" s="192">
        <v>50</v>
      </c>
      <c r="D35" s="191">
        <f t="shared" si="0"/>
        <v>0</v>
      </c>
      <c r="E35" s="193"/>
    </row>
    <row r="36" ht="15.75" spans="1:5">
      <c r="A36" s="190" t="s">
        <v>420</v>
      </c>
      <c r="B36" s="191"/>
      <c r="C36" s="192">
        <v>0</v>
      </c>
      <c r="D36" s="191">
        <f t="shared" si="0"/>
        <v>0</v>
      </c>
      <c r="E36" s="193"/>
    </row>
    <row r="37" ht="15.75" spans="1:5">
      <c r="A37" s="189" t="s">
        <v>422</v>
      </c>
      <c r="B37" s="186">
        <f>SUM(B38:B40)</f>
        <v>109942</v>
      </c>
      <c r="C37" s="187">
        <v>115298</v>
      </c>
      <c r="D37" s="186">
        <f t="shared" si="0"/>
        <v>5356</v>
      </c>
      <c r="E37" s="189"/>
    </row>
    <row r="38" ht="15.75" spans="1:5">
      <c r="A38" s="190" t="s">
        <v>423</v>
      </c>
      <c r="B38" s="191">
        <v>92070</v>
      </c>
      <c r="C38" s="192">
        <v>97557</v>
      </c>
      <c r="D38" s="191">
        <f t="shared" si="0"/>
        <v>5487</v>
      </c>
      <c r="E38" s="193"/>
    </row>
    <row r="39" ht="15.75" spans="1:5">
      <c r="A39" s="190" t="s">
        <v>424</v>
      </c>
      <c r="B39" s="191">
        <v>17872</v>
      </c>
      <c r="C39" s="192">
        <v>17741</v>
      </c>
      <c r="D39" s="191">
        <f t="shared" si="0"/>
        <v>-131</v>
      </c>
      <c r="E39" s="193"/>
    </row>
    <row r="40" ht="15.75" spans="1:5">
      <c r="A40" s="190" t="s">
        <v>425</v>
      </c>
      <c r="B40" s="191"/>
      <c r="C40" s="192">
        <v>0</v>
      </c>
      <c r="D40" s="191">
        <f t="shared" si="0"/>
        <v>0</v>
      </c>
      <c r="E40" s="193"/>
    </row>
    <row r="41" ht="15.75" spans="1:5">
      <c r="A41" s="189" t="s">
        <v>426</v>
      </c>
      <c r="B41" s="186">
        <f>SUM(B42:B43)</f>
        <v>1495</v>
      </c>
      <c r="C41" s="187">
        <v>3089</v>
      </c>
      <c r="D41" s="186">
        <f t="shared" si="0"/>
        <v>1594</v>
      </c>
      <c r="E41" s="189"/>
    </row>
    <row r="42" ht="15.75" spans="1:5">
      <c r="A42" s="190" t="s">
        <v>427</v>
      </c>
      <c r="B42" s="191">
        <v>1495</v>
      </c>
      <c r="C42" s="192">
        <v>3089</v>
      </c>
      <c r="D42" s="191">
        <f t="shared" si="0"/>
        <v>1594</v>
      </c>
      <c r="E42" s="193"/>
    </row>
    <row r="43" ht="15.75" spans="1:5">
      <c r="A43" s="190" t="s">
        <v>428</v>
      </c>
      <c r="B43" s="191"/>
      <c r="C43" s="192">
        <v>0</v>
      </c>
      <c r="D43" s="191">
        <f t="shared" si="0"/>
        <v>0</v>
      </c>
      <c r="E43" s="193"/>
    </row>
    <row r="44" ht="15.75" spans="1:5">
      <c r="A44" s="189" t="s">
        <v>429</v>
      </c>
      <c r="B44" s="186">
        <f>SUM(B45:B47)</f>
        <v>12774</v>
      </c>
      <c r="C44" s="187">
        <v>9488</v>
      </c>
      <c r="D44" s="186">
        <f t="shared" si="0"/>
        <v>-3286</v>
      </c>
      <c r="E44" s="189"/>
    </row>
    <row r="45" ht="15.75" spans="1:5">
      <c r="A45" s="190" t="s">
        <v>430</v>
      </c>
      <c r="B45" s="191"/>
      <c r="C45" s="192">
        <v>15</v>
      </c>
      <c r="D45" s="191">
        <f t="shared" si="0"/>
        <v>15</v>
      </c>
      <c r="E45" s="193"/>
    </row>
    <row r="46" ht="15.75" spans="1:5">
      <c r="A46" s="190" t="s">
        <v>431</v>
      </c>
      <c r="B46" s="191"/>
      <c r="C46" s="192">
        <v>0</v>
      </c>
      <c r="D46" s="191">
        <f t="shared" si="0"/>
        <v>0</v>
      </c>
      <c r="E46" s="193"/>
    </row>
    <row r="47" ht="15.75" spans="1:5">
      <c r="A47" s="190" t="s">
        <v>432</v>
      </c>
      <c r="B47" s="191">
        <v>12774</v>
      </c>
      <c r="C47" s="192">
        <v>9473</v>
      </c>
      <c r="D47" s="191">
        <f t="shared" si="0"/>
        <v>-3301</v>
      </c>
      <c r="E47" s="193"/>
    </row>
    <row r="48" ht="15.75" spans="1:5">
      <c r="A48" s="189" t="s">
        <v>433</v>
      </c>
      <c r="B48" s="186">
        <f>SUM(B49:B52)</f>
        <v>0</v>
      </c>
      <c r="C48" s="187">
        <v>0</v>
      </c>
      <c r="D48" s="186">
        <f t="shared" si="0"/>
        <v>0</v>
      </c>
      <c r="E48" s="189"/>
    </row>
    <row r="49" ht="15.75" spans="1:5">
      <c r="A49" s="190" t="s">
        <v>434</v>
      </c>
      <c r="B49" s="191"/>
      <c r="C49" s="192">
        <v>0</v>
      </c>
      <c r="D49" s="191">
        <f t="shared" si="0"/>
        <v>0</v>
      </c>
      <c r="E49" s="193"/>
    </row>
    <row r="50" ht="15.75" spans="1:5">
      <c r="A50" s="190" t="s">
        <v>435</v>
      </c>
      <c r="B50" s="191"/>
      <c r="C50" s="192">
        <v>0</v>
      </c>
      <c r="D50" s="191">
        <f t="shared" si="0"/>
        <v>0</v>
      </c>
      <c r="E50" s="193"/>
    </row>
    <row r="51" ht="15.75" spans="1:5">
      <c r="A51" s="190" t="s">
        <v>436</v>
      </c>
      <c r="B51" s="191"/>
      <c r="C51" s="192">
        <v>0</v>
      </c>
      <c r="D51" s="191">
        <f t="shared" si="0"/>
        <v>0</v>
      </c>
      <c r="E51" s="193"/>
    </row>
    <row r="52" ht="15.75" spans="1:5">
      <c r="A52" s="190" t="s">
        <v>437</v>
      </c>
      <c r="B52" s="191"/>
      <c r="C52" s="192">
        <v>0</v>
      </c>
      <c r="D52" s="191">
        <f t="shared" si="0"/>
        <v>0</v>
      </c>
      <c r="E52" s="193"/>
    </row>
    <row r="53" ht="15.75" spans="1:5">
      <c r="A53" s="189" t="s">
        <v>438</v>
      </c>
      <c r="B53" s="186">
        <f>SUM(B54:B58)</f>
        <v>33872</v>
      </c>
      <c r="C53" s="187">
        <v>20920</v>
      </c>
      <c r="D53" s="186">
        <f t="shared" si="0"/>
        <v>-12952</v>
      </c>
      <c r="E53" s="189"/>
    </row>
    <row r="54" ht="15.75" spans="1:5">
      <c r="A54" s="190" t="s">
        <v>439</v>
      </c>
      <c r="B54" s="191">
        <v>13079</v>
      </c>
      <c r="C54" s="192">
        <v>4146</v>
      </c>
      <c r="D54" s="191">
        <f t="shared" si="0"/>
        <v>-8933</v>
      </c>
      <c r="E54" s="193"/>
    </row>
    <row r="55" ht="15.75" spans="1:5">
      <c r="A55" s="190" t="s">
        <v>440</v>
      </c>
      <c r="B55" s="191">
        <v>117</v>
      </c>
      <c r="C55" s="192">
        <v>133</v>
      </c>
      <c r="D55" s="191">
        <f t="shared" si="0"/>
        <v>16</v>
      </c>
      <c r="E55" s="190"/>
    </row>
    <row r="56" ht="15.75" spans="1:5">
      <c r="A56" s="190" t="s">
        <v>441</v>
      </c>
      <c r="B56" s="191"/>
      <c r="C56" s="192">
        <v>0</v>
      </c>
      <c r="D56" s="191">
        <f t="shared" si="0"/>
        <v>0</v>
      </c>
      <c r="E56" s="193"/>
    </row>
    <row r="57" ht="15.75" spans="1:5">
      <c r="A57" s="190" t="s">
        <v>442</v>
      </c>
      <c r="B57" s="191">
        <v>10489</v>
      </c>
      <c r="C57" s="192">
        <v>10200</v>
      </c>
      <c r="D57" s="191">
        <f t="shared" si="0"/>
        <v>-289</v>
      </c>
      <c r="E57" s="193"/>
    </row>
    <row r="58" ht="15.75" spans="1:5">
      <c r="A58" s="190" t="s">
        <v>443</v>
      </c>
      <c r="B58" s="191">
        <v>10187</v>
      </c>
      <c r="C58" s="192">
        <v>6441</v>
      </c>
      <c r="D58" s="191">
        <f t="shared" si="0"/>
        <v>-3746</v>
      </c>
      <c r="E58" s="193"/>
    </row>
    <row r="59" ht="15.75" spans="1:5">
      <c r="A59" s="189" t="s">
        <v>444</v>
      </c>
      <c r="B59" s="186">
        <f>SUM(B60:B62)</f>
        <v>33931</v>
      </c>
      <c r="C59" s="187">
        <v>20940</v>
      </c>
      <c r="D59" s="186">
        <f t="shared" si="0"/>
        <v>-12991</v>
      </c>
      <c r="E59" s="188"/>
    </row>
    <row r="60" ht="15.75" spans="1:5">
      <c r="A60" s="190" t="s">
        <v>445</v>
      </c>
      <c r="B60" s="191">
        <v>33931</v>
      </c>
      <c r="C60" s="192">
        <v>20432</v>
      </c>
      <c r="D60" s="191">
        <f t="shared" si="0"/>
        <v>-13499</v>
      </c>
      <c r="E60" s="193"/>
    </row>
    <row r="61" ht="15.75" spans="1:5">
      <c r="A61" s="190" t="s">
        <v>446</v>
      </c>
      <c r="B61" s="191"/>
      <c r="C61" s="192">
        <v>0</v>
      </c>
      <c r="D61" s="191">
        <f t="shared" si="0"/>
        <v>0</v>
      </c>
      <c r="E61" s="193"/>
    </row>
    <row r="62" ht="15.75" spans="1:5">
      <c r="A62" s="190" t="s">
        <v>447</v>
      </c>
      <c r="B62" s="191"/>
      <c r="C62" s="192">
        <v>508</v>
      </c>
      <c r="D62" s="191">
        <f t="shared" si="0"/>
        <v>508</v>
      </c>
      <c r="E62" s="193"/>
    </row>
    <row r="63" ht="15.75" spans="1:5">
      <c r="A63" s="189" t="s">
        <v>448</v>
      </c>
      <c r="B63" s="186">
        <f>SUM(B64:B67)</f>
        <v>7534</v>
      </c>
      <c r="C63" s="187">
        <v>7350</v>
      </c>
      <c r="D63" s="186">
        <f t="shared" si="0"/>
        <v>-184</v>
      </c>
      <c r="E63" s="189"/>
    </row>
    <row r="64" ht="15.75" spans="1:5">
      <c r="A64" s="190" t="s">
        <v>449</v>
      </c>
      <c r="B64" s="191">
        <v>7475</v>
      </c>
      <c r="C64" s="192">
        <v>7284</v>
      </c>
      <c r="D64" s="191">
        <f t="shared" si="0"/>
        <v>-191</v>
      </c>
      <c r="E64" s="193"/>
    </row>
    <row r="65" ht="15.75" spans="1:5">
      <c r="A65" s="190" t="s">
        <v>450</v>
      </c>
      <c r="B65" s="191">
        <v>40</v>
      </c>
      <c r="C65" s="192">
        <v>40</v>
      </c>
      <c r="D65" s="191">
        <f t="shared" si="0"/>
        <v>0</v>
      </c>
      <c r="E65" s="193"/>
    </row>
    <row r="66" ht="15.75" spans="1:5">
      <c r="A66" s="190" t="s">
        <v>451</v>
      </c>
      <c r="B66" s="191">
        <v>19</v>
      </c>
      <c r="C66" s="192">
        <v>26</v>
      </c>
      <c r="D66" s="191">
        <f t="shared" si="0"/>
        <v>7</v>
      </c>
      <c r="E66" s="193"/>
    </row>
    <row r="67" ht="15.75" spans="1:5">
      <c r="A67" s="190" t="s">
        <v>452</v>
      </c>
      <c r="B67" s="191"/>
      <c r="C67" s="192">
        <v>0</v>
      </c>
      <c r="D67" s="191">
        <f t="shared" si="0"/>
        <v>0</v>
      </c>
      <c r="E67" s="193"/>
    </row>
    <row r="68" ht="15.75" spans="1:5">
      <c r="A68" s="189" t="s">
        <v>453</v>
      </c>
      <c r="B68" s="186">
        <f>SUM(B69:B70)</f>
        <v>0</v>
      </c>
      <c r="C68" s="187">
        <v>0</v>
      </c>
      <c r="D68" s="186">
        <f t="shared" si="0"/>
        <v>0</v>
      </c>
      <c r="E68" s="189"/>
    </row>
    <row r="69" ht="15.75" spans="1:5">
      <c r="A69" s="190" t="s">
        <v>454</v>
      </c>
      <c r="B69" s="191"/>
      <c r="C69" s="192">
        <v>0</v>
      </c>
      <c r="D69" s="191">
        <f t="shared" ref="D69:D86" si="1">C69-B69</f>
        <v>0</v>
      </c>
      <c r="E69" s="193"/>
    </row>
    <row r="70" ht="15.75" spans="1:5">
      <c r="A70" s="190" t="s">
        <v>455</v>
      </c>
      <c r="B70" s="191"/>
      <c r="C70" s="192">
        <v>0</v>
      </c>
      <c r="D70" s="191">
        <f t="shared" si="1"/>
        <v>0</v>
      </c>
      <c r="E70" s="193"/>
    </row>
    <row r="71" ht="15.75" spans="1:5">
      <c r="A71" s="189" t="s">
        <v>456</v>
      </c>
      <c r="B71" s="186">
        <f>SUM(B72:B77)</f>
        <v>0</v>
      </c>
      <c r="C71" s="187">
        <v>0</v>
      </c>
      <c r="D71" s="186">
        <f t="shared" si="1"/>
        <v>0</v>
      </c>
      <c r="E71" s="189"/>
    </row>
    <row r="72" ht="15.75" spans="1:5">
      <c r="A72" s="190" t="s">
        <v>457</v>
      </c>
      <c r="B72" s="191"/>
      <c r="C72" s="192">
        <v>0</v>
      </c>
      <c r="D72" s="191">
        <f t="shared" si="1"/>
        <v>0</v>
      </c>
      <c r="E72" s="193"/>
    </row>
    <row r="73" ht="15.75" spans="1:5">
      <c r="A73" s="190" t="s">
        <v>458</v>
      </c>
      <c r="B73" s="191"/>
      <c r="C73" s="192">
        <v>0</v>
      </c>
      <c r="D73" s="191">
        <f t="shared" si="1"/>
        <v>0</v>
      </c>
      <c r="E73" s="193"/>
    </row>
    <row r="74" ht="15.75" spans="1:5">
      <c r="A74" s="190" t="s">
        <v>459</v>
      </c>
      <c r="B74" s="191"/>
      <c r="C74" s="192">
        <v>0</v>
      </c>
      <c r="D74" s="191">
        <f t="shared" si="1"/>
        <v>0</v>
      </c>
      <c r="E74" s="193"/>
    </row>
    <row r="75" ht="15.75" spans="1:5">
      <c r="A75" s="190" t="s">
        <v>460</v>
      </c>
      <c r="B75" s="191"/>
      <c r="C75" s="192">
        <v>0</v>
      </c>
      <c r="D75" s="191">
        <f t="shared" si="1"/>
        <v>0</v>
      </c>
      <c r="E75" s="193"/>
    </row>
    <row r="76" ht="15.75" spans="1:5">
      <c r="A76" s="190" t="s">
        <v>461</v>
      </c>
      <c r="B76" s="191"/>
      <c r="C76" s="192">
        <v>0</v>
      </c>
      <c r="D76" s="191">
        <f t="shared" si="1"/>
        <v>0</v>
      </c>
      <c r="E76" s="193"/>
    </row>
    <row r="77" ht="15.75" spans="1:5">
      <c r="A77" s="190" t="s">
        <v>462</v>
      </c>
      <c r="B77" s="191"/>
      <c r="C77" s="192">
        <v>0</v>
      </c>
      <c r="D77" s="191">
        <f t="shared" si="1"/>
        <v>0</v>
      </c>
      <c r="E77" s="193"/>
    </row>
    <row r="78" ht="15.75" spans="1:5">
      <c r="A78" s="189" t="s">
        <v>463</v>
      </c>
      <c r="B78" s="186">
        <f>SUM(B79:B80)</f>
        <v>2706</v>
      </c>
      <c r="C78" s="187">
        <v>2644</v>
      </c>
      <c r="D78" s="186">
        <f t="shared" si="1"/>
        <v>-62</v>
      </c>
      <c r="E78" s="189"/>
    </row>
    <row r="79" ht="15.75" spans="1:5">
      <c r="A79" s="190" t="s">
        <v>464</v>
      </c>
      <c r="B79" s="191">
        <v>2706</v>
      </c>
      <c r="C79" s="192">
        <v>2644</v>
      </c>
      <c r="D79" s="191">
        <f t="shared" si="1"/>
        <v>-62</v>
      </c>
      <c r="E79" s="193"/>
    </row>
    <row r="80" ht="15.75" spans="1:5">
      <c r="A80" s="190" t="s">
        <v>465</v>
      </c>
      <c r="B80" s="191"/>
      <c r="C80" s="192">
        <v>0</v>
      </c>
      <c r="D80" s="191">
        <f t="shared" si="1"/>
        <v>0</v>
      </c>
      <c r="E80" s="193"/>
    </row>
    <row r="81" ht="15.75" spans="1:5">
      <c r="A81" s="189" t="s">
        <v>466</v>
      </c>
      <c r="B81" s="186">
        <f>SUM(B82:B86)</f>
        <v>5707</v>
      </c>
      <c r="C81" s="187">
        <v>6422</v>
      </c>
      <c r="D81" s="186">
        <f t="shared" si="1"/>
        <v>715</v>
      </c>
      <c r="E81" s="189"/>
    </row>
    <row r="82" ht="15.75" spans="1:5">
      <c r="A82" s="194" t="s">
        <v>467</v>
      </c>
      <c r="B82" s="191"/>
      <c r="C82" s="192">
        <v>0</v>
      </c>
      <c r="D82" s="191">
        <f t="shared" si="1"/>
        <v>0</v>
      </c>
      <c r="E82" s="193"/>
    </row>
    <row r="83" ht="15.75" spans="1:5">
      <c r="A83" s="194" t="s">
        <v>468</v>
      </c>
      <c r="B83" s="191">
        <v>5094</v>
      </c>
      <c r="C83" s="192">
        <v>5690</v>
      </c>
      <c r="D83" s="191">
        <f t="shared" si="1"/>
        <v>596</v>
      </c>
      <c r="E83" s="193"/>
    </row>
    <row r="84" ht="15.75" spans="1:5">
      <c r="A84" s="194" t="s">
        <v>469</v>
      </c>
      <c r="B84" s="191"/>
      <c r="C84" s="192">
        <v>0</v>
      </c>
      <c r="D84" s="191">
        <f t="shared" si="1"/>
        <v>0</v>
      </c>
      <c r="E84" s="193"/>
    </row>
    <row r="85" ht="15.75" spans="1:5">
      <c r="A85" s="194" t="s">
        <v>470</v>
      </c>
      <c r="B85" s="191"/>
      <c r="C85" s="192">
        <v>0</v>
      </c>
      <c r="D85" s="191">
        <f t="shared" si="1"/>
        <v>0</v>
      </c>
      <c r="E85" s="193"/>
    </row>
    <row r="86" ht="15.75" spans="1:5">
      <c r="A86" s="194" t="s">
        <v>471</v>
      </c>
      <c r="B86" s="191">
        <v>613</v>
      </c>
      <c r="C86" s="192">
        <v>732</v>
      </c>
      <c r="D86" s="191">
        <f t="shared" si="1"/>
        <v>119</v>
      </c>
      <c r="E86" s="193"/>
    </row>
  </sheetData>
  <mergeCells count="1">
    <mergeCell ref="A2:E2"/>
  </mergeCells>
  <pageMargins left="0.75" right="0.75" top="1" bottom="1" header="0.5" footer="0.5"/>
  <pageSetup paperSize="9" scale="96"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3"/>
  <sheetViews>
    <sheetView showZeros="0" topLeftCell="A10" workbookViewId="0">
      <selection activeCell="Q25" sqref="Q25"/>
    </sheetView>
  </sheetViews>
  <sheetFormatPr defaultColWidth="9" defaultRowHeight="13.5"/>
  <cols>
    <col min="1" max="1" width="6.625" customWidth="1"/>
    <col min="2" max="2" width="45.625" customWidth="1"/>
    <col min="3" max="3" width="8.375" hidden="1" customWidth="1"/>
    <col min="4" max="6" width="9.375" hidden="1" customWidth="1"/>
    <col min="7" max="9" width="10" hidden="1" customWidth="1"/>
    <col min="10" max="12" width="12.625" customWidth="1"/>
    <col min="13" max="13" width="14.125" hidden="1" customWidth="1"/>
  </cols>
  <sheetData>
    <row r="1" ht="20.25" spans="1:15">
      <c r="A1" s="122" t="s">
        <v>472</v>
      </c>
      <c r="B1" s="1"/>
      <c r="C1" s="122"/>
      <c r="D1" s="122"/>
      <c r="E1" s="122"/>
      <c r="F1" s="122"/>
      <c r="G1" s="122"/>
      <c r="H1" s="122"/>
      <c r="I1" s="122"/>
      <c r="J1" s="122"/>
      <c r="K1" s="122"/>
      <c r="L1" s="122"/>
      <c r="M1" s="122"/>
    </row>
    <row r="2" ht="29.25" spans="1:15">
      <c r="A2" s="123" t="s">
        <v>473</v>
      </c>
      <c r="B2" s="123"/>
      <c r="C2" s="124"/>
      <c r="D2" s="124"/>
      <c r="E2" s="124"/>
      <c r="F2" s="124"/>
      <c r="G2" s="124"/>
      <c r="H2" s="124"/>
      <c r="I2" s="124"/>
      <c r="J2" s="123"/>
      <c r="K2" s="123"/>
      <c r="L2" s="123"/>
      <c r="M2" s="125"/>
    </row>
    <row r="3" ht="15.75" spans="1:15">
      <c r="A3" s="126"/>
      <c r="B3" s="127"/>
      <c r="C3" s="128"/>
      <c r="D3" s="129"/>
      <c r="E3" s="129"/>
      <c r="F3" s="129"/>
      <c r="K3" s="130"/>
      <c r="L3" s="131" t="s">
        <v>474</v>
      </c>
      <c r="M3" s="131"/>
      <c r="N3" s="130"/>
      <c r="O3" s="130"/>
    </row>
    <row r="4" ht="15.75" spans="1:15">
      <c r="A4" s="132" t="s">
        <v>475</v>
      </c>
      <c r="B4" s="133" t="s">
        <v>476</v>
      </c>
      <c r="C4" s="134" t="s">
        <v>477</v>
      </c>
      <c r="D4" s="135" t="s">
        <v>478</v>
      </c>
      <c r="E4" s="135"/>
      <c r="F4" s="135"/>
      <c r="G4" s="136" t="s">
        <v>479</v>
      </c>
      <c r="H4" s="136"/>
      <c r="I4" s="136"/>
      <c r="J4" s="137" t="s">
        <v>480</v>
      </c>
      <c r="K4" s="138" t="s">
        <v>481</v>
      </c>
      <c r="L4" s="138" t="s">
        <v>482</v>
      </c>
      <c r="M4" s="139" t="s">
        <v>483</v>
      </c>
      <c r="N4" s="140"/>
      <c r="O4" s="140"/>
    </row>
    <row r="5" ht="28.5" spans="1:15">
      <c r="A5" s="141"/>
      <c r="B5" s="142"/>
      <c r="C5" s="143"/>
      <c r="D5" s="135" t="s">
        <v>484</v>
      </c>
      <c r="E5" s="135" t="s">
        <v>485</v>
      </c>
      <c r="F5" s="135" t="s">
        <v>486</v>
      </c>
      <c r="G5" s="144" t="s">
        <v>487</v>
      </c>
      <c r="H5" s="144" t="s">
        <v>488</v>
      </c>
      <c r="I5" s="144" t="s">
        <v>489</v>
      </c>
      <c r="J5" s="137"/>
      <c r="K5" s="145"/>
      <c r="L5" s="146"/>
      <c r="M5" s="147"/>
    </row>
    <row r="6" ht="15.75" spans="1:15">
      <c r="A6" s="148" t="s">
        <v>490</v>
      </c>
      <c r="B6" s="149"/>
      <c r="C6" s="149"/>
      <c r="D6" s="149"/>
      <c r="E6" s="149"/>
      <c r="F6" s="149"/>
      <c r="G6" s="149"/>
      <c r="H6" s="149"/>
      <c r="I6" s="150"/>
      <c r="J6" s="136">
        <f>SUM(J7,J69,J73)</f>
        <v>271479.9975</v>
      </c>
      <c r="K6" s="136">
        <v>272920</v>
      </c>
      <c r="L6" s="136">
        <f t="shared" ref="L6:L16" si="0">K6-J6</f>
        <v>1440.0025</v>
      </c>
      <c r="M6" s="147"/>
    </row>
    <row r="7" ht="15.75" spans="1:15">
      <c r="A7" s="148" t="s">
        <v>491</v>
      </c>
      <c r="B7" s="149"/>
      <c r="C7" s="149"/>
      <c r="D7" s="149"/>
      <c r="E7" s="149"/>
      <c r="F7" s="150"/>
      <c r="G7" s="136" t="e">
        <f t="shared" ref="G7:K7" si="1">SUM(G8,G22,G26)</f>
        <v>#REF!</v>
      </c>
      <c r="H7" s="136" t="e">
        <f t="shared" si="1"/>
        <v>#REF!</v>
      </c>
      <c r="I7" s="136" t="e">
        <f t="shared" si="1"/>
        <v>#REF!</v>
      </c>
      <c r="J7" s="136">
        <f t="shared" si="1"/>
        <v>112454.3175</v>
      </c>
      <c r="K7" s="136">
        <v>109789.09</v>
      </c>
      <c r="L7" s="136">
        <f t="shared" si="0"/>
        <v>-2665.22749999999</v>
      </c>
      <c r="M7" s="147"/>
    </row>
    <row r="8" ht="15.75" spans="1:15">
      <c r="A8" s="141">
        <v>1</v>
      </c>
      <c r="B8" s="151" t="s">
        <v>492</v>
      </c>
      <c r="C8" s="152">
        <v>4596</v>
      </c>
      <c r="D8" s="153"/>
      <c r="E8" s="153"/>
      <c r="F8" s="153"/>
      <c r="G8" s="154" t="e">
        <f t="shared" ref="G8:I8" si="2">SUM(G9,G13:G19,G20,G21,G27)</f>
        <v>#REF!</v>
      </c>
      <c r="H8" s="154" t="e">
        <f t="shared" si="2"/>
        <v>#REF!</v>
      </c>
      <c r="I8" s="154" t="e">
        <f t="shared" si="2"/>
        <v>#REF!</v>
      </c>
      <c r="J8" s="154">
        <f>SUM(J9,J13:J19,J20,J21)</f>
        <v>69370.83</v>
      </c>
      <c r="K8" s="154">
        <v>69203.79</v>
      </c>
      <c r="L8" s="154">
        <f t="shared" si="0"/>
        <v>-167.039999999994</v>
      </c>
      <c r="M8" s="155" t="s">
        <v>493</v>
      </c>
    </row>
    <row r="9" ht="15.75" spans="1:15">
      <c r="A9" s="141">
        <f t="shared" ref="A9:A68" si="3">A8+1</f>
        <v>2</v>
      </c>
      <c r="B9" s="156" t="s">
        <v>494</v>
      </c>
      <c r="C9" s="157">
        <f t="shared" ref="C9:K9" si="4">SUM(C10:C12)</f>
        <v>4586</v>
      </c>
      <c r="D9" s="158"/>
      <c r="E9" s="158"/>
      <c r="F9" s="158"/>
      <c r="G9" s="159">
        <f t="shared" si="4"/>
        <v>20495.22</v>
      </c>
      <c r="H9" s="159">
        <f t="shared" si="4"/>
        <v>20495.22</v>
      </c>
      <c r="I9" s="159">
        <f t="shared" si="4"/>
        <v>20495.22</v>
      </c>
      <c r="J9" s="159">
        <f t="shared" si="4"/>
        <v>23972.17</v>
      </c>
      <c r="K9" s="159">
        <v>24289.55</v>
      </c>
      <c r="L9" s="159">
        <f t="shared" si="0"/>
        <v>317.380000000005</v>
      </c>
      <c r="M9" s="155" t="s">
        <v>495</v>
      </c>
    </row>
    <row r="10" ht="15.75" spans="1:15">
      <c r="A10" s="141">
        <f t="shared" si="3"/>
        <v>3</v>
      </c>
      <c r="B10" s="156" t="s">
        <v>496</v>
      </c>
      <c r="C10" s="157"/>
      <c r="D10" s="158"/>
      <c r="E10" s="158"/>
      <c r="F10" s="158"/>
      <c r="G10" s="159"/>
      <c r="H10" s="159"/>
      <c r="I10" s="159"/>
      <c r="J10" s="137">
        <v>170.13</v>
      </c>
      <c r="K10" s="137">
        <v>258.1</v>
      </c>
      <c r="L10" s="137">
        <f t="shared" si="0"/>
        <v>87.97</v>
      </c>
      <c r="M10" s="155" t="s">
        <v>497</v>
      </c>
    </row>
    <row r="11" ht="15.75" spans="1:15">
      <c r="A11" s="141">
        <f t="shared" si="3"/>
        <v>4</v>
      </c>
      <c r="B11" s="156" t="s">
        <v>498</v>
      </c>
      <c r="C11" s="157">
        <v>707</v>
      </c>
      <c r="D11" s="158">
        <v>4.08</v>
      </c>
      <c r="E11" s="158">
        <v>4.08</v>
      </c>
      <c r="F11" s="158">
        <v>4.08</v>
      </c>
      <c r="G11" s="159">
        <f t="shared" ref="G11:G16" si="5">C11*D11</f>
        <v>2884.56</v>
      </c>
      <c r="H11" s="159">
        <f t="shared" ref="H11:H16" si="6">C11*E11</f>
        <v>2884.56</v>
      </c>
      <c r="I11" s="159">
        <f t="shared" ref="I11:I16" si="7">C11*F11</f>
        <v>2884.56</v>
      </c>
      <c r="J11" s="137">
        <v>3641.26</v>
      </c>
      <c r="K11" s="137">
        <v>3201.12</v>
      </c>
      <c r="L11" s="137">
        <f t="shared" si="0"/>
        <v>-440.14</v>
      </c>
      <c r="M11" s="155" t="s">
        <v>499</v>
      </c>
    </row>
    <row r="12" ht="15.75" spans="1:15">
      <c r="A12" s="141">
        <f t="shared" si="3"/>
        <v>5</v>
      </c>
      <c r="B12" s="156" t="s">
        <v>500</v>
      </c>
      <c r="C12" s="157">
        <v>3879</v>
      </c>
      <c r="D12" s="158">
        <v>4.54</v>
      </c>
      <c r="E12" s="158">
        <v>4.54</v>
      </c>
      <c r="F12" s="158">
        <v>4.54</v>
      </c>
      <c r="G12" s="159">
        <f t="shared" si="5"/>
        <v>17610.66</v>
      </c>
      <c r="H12" s="159">
        <f t="shared" si="6"/>
        <v>17610.66</v>
      </c>
      <c r="I12" s="159">
        <f t="shared" si="7"/>
        <v>17610.66</v>
      </c>
      <c r="J12" s="137">
        <v>20160.78</v>
      </c>
      <c r="K12" s="137">
        <v>20830.33</v>
      </c>
      <c r="L12" s="137">
        <f t="shared" si="0"/>
        <v>669.550000000003</v>
      </c>
      <c r="M12" s="155" t="s">
        <v>501</v>
      </c>
    </row>
    <row r="13" ht="15.75" spans="1:15">
      <c r="A13" s="141">
        <f t="shared" si="3"/>
        <v>6</v>
      </c>
      <c r="B13" s="156" t="s">
        <v>502</v>
      </c>
      <c r="C13" s="157">
        <f>707-122</f>
        <v>585</v>
      </c>
      <c r="D13" s="158">
        <v>0.34</v>
      </c>
      <c r="E13" s="158">
        <v>0.34</v>
      </c>
      <c r="F13" s="158">
        <v>0.34</v>
      </c>
      <c r="G13" s="159">
        <f t="shared" si="5"/>
        <v>198.9</v>
      </c>
      <c r="H13" s="159">
        <f t="shared" si="6"/>
        <v>198.9</v>
      </c>
      <c r="I13" s="159">
        <f t="shared" si="7"/>
        <v>198.9</v>
      </c>
      <c r="J13" s="137">
        <v>220.4</v>
      </c>
      <c r="K13" s="137">
        <v>224.75</v>
      </c>
      <c r="L13" s="137">
        <f t="shared" si="0"/>
        <v>4.34999999999999</v>
      </c>
      <c r="M13" s="155" t="s">
        <v>503</v>
      </c>
    </row>
    <row r="14" ht="15.75" spans="1:15">
      <c r="A14" s="141">
        <f t="shared" si="3"/>
        <v>7</v>
      </c>
      <c r="B14" s="156" t="s">
        <v>504</v>
      </c>
      <c r="C14" s="157">
        <v>707</v>
      </c>
      <c r="D14" s="160">
        <v>3</v>
      </c>
      <c r="E14" s="160">
        <v>3</v>
      </c>
      <c r="F14" s="160">
        <v>3</v>
      </c>
      <c r="G14" s="159">
        <f t="shared" si="5"/>
        <v>2121</v>
      </c>
      <c r="H14" s="159">
        <f t="shared" si="6"/>
        <v>2121</v>
      </c>
      <c r="I14" s="159">
        <f t="shared" si="7"/>
        <v>2121</v>
      </c>
      <c r="J14" s="137">
        <v>2653.41</v>
      </c>
      <c r="K14" s="137">
        <v>2978.18</v>
      </c>
      <c r="L14" s="137">
        <f t="shared" si="0"/>
        <v>324.77</v>
      </c>
      <c r="M14" s="155" t="s">
        <v>505</v>
      </c>
    </row>
    <row r="15" ht="15.75" spans="1:15">
      <c r="A15" s="141">
        <f t="shared" si="3"/>
        <v>8</v>
      </c>
      <c r="B15" s="156" t="s">
        <v>506</v>
      </c>
      <c r="C15" s="157">
        <v>707</v>
      </c>
      <c r="D15" s="160">
        <v>2.6667</v>
      </c>
      <c r="E15" s="160">
        <v>4.3344</v>
      </c>
      <c r="F15" s="160">
        <v>4.3344</v>
      </c>
      <c r="G15" s="159">
        <f t="shared" si="5"/>
        <v>1885.3569</v>
      </c>
      <c r="H15" s="159">
        <f t="shared" si="6"/>
        <v>3064.4208</v>
      </c>
      <c r="I15" s="159">
        <f t="shared" si="7"/>
        <v>3064.4208</v>
      </c>
      <c r="J15" s="137">
        <v>3177.65</v>
      </c>
      <c r="K15" s="137">
        <v>2831.74</v>
      </c>
      <c r="L15" s="137">
        <f t="shared" si="0"/>
        <v>-345.91</v>
      </c>
      <c r="M15" s="155" t="s">
        <v>507</v>
      </c>
    </row>
    <row r="16" ht="15.75" spans="1:15">
      <c r="A16" s="141">
        <f t="shared" si="3"/>
        <v>9</v>
      </c>
      <c r="B16" s="156" t="s">
        <v>508</v>
      </c>
      <c r="C16" s="157">
        <f>3879</f>
        <v>3879</v>
      </c>
      <c r="D16" s="160">
        <v>3</v>
      </c>
      <c r="E16" s="160">
        <v>3</v>
      </c>
      <c r="F16" s="160">
        <v>3</v>
      </c>
      <c r="G16" s="159">
        <f t="shared" si="5"/>
        <v>11637</v>
      </c>
      <c r="H16" s="159">
        <f t="shared" si="6"/>
        <v>11637</v>
      </c>
      <c r="I16" s="159">
        <f t="shared" si="7"/>
        <v>11637</v>
      </c>
      <c r="J16" s="137">
        <v>13105.63</v>
      </c>
      <c r="K16" s="137">
        <v>14251.79</v>
      </c>
      <c r="L16" s="137">
        <f t="shared" si="0"/>
        <v>1146.16</v>
      </c>
      <c r="M16" s="155" t="s">
        <v>509</v>
      </c>
    </row>
    <row r="17" ht="15.75" spans="1:13">
      <c r="A17" s="141">
        <f t="shared" si="3"/>
        <v>10</v>
      </c>
      <c r="B17" s="161" t="s">
        <v>510</v>
      </c>
      <c r="C17" s="157"/>
      <c r="D17" s="160"/>
      <c r="E17" s="160"/>
      <c r="F17" s="160"/>
      <c r="G17" s="159"/>
      <c r="H17" s="159"/>
      <c r="I17" s="159"/>
      <c r="J17" s="137"/>
      <c r="K17" s="137">
        <v>9140.1</v>
      </c>
      <c r="L17" s="137"/>
      <c r="M17" s="155" t="s">
        <v>511</v>
      </c>
    </row>
    <row r="18" ht="15.75" spans="1:13">
      <c r="A18" s="141">
        <f t="shared" si="3"/>
        <v>11</v>
      </c>
      <c r="B18" s="161" t="s">
        <v>512</v>
      </c>
      <c r="C18" s="157"/>
      <c r="D18" s="160"/>
      <c r="E18" s="160"/>
      <c r="F18" s="160"/>
      <c r="G18" s="159"/>
      <c r="H18" s="159"/>
      <c r="I18" s="159"/>
      <c r="J18" s="137"/>
      <c r="K18" s="137">
        <v>5111.69</v>
      </c>
      <c r="L18" s="137"/>
      <c r="M18" s="155" t="s">
        <v>513</v>
      </c>
    </row>
    <row r="19" ht="15.75" spans="1:13">
      <c r="A19" s="141">
        <f t="shared" si="3"/>
        <v>12</v>
      </c>
      <c r="B19" s="156" t="s">
        <v>514</v>
      </c>
      <c r="C19" s="157" t="e">
        <f>SUM(#REF!)</f>
        <v>#REF!</v>
      </c>
      <c r="D19" s="158"/>
      <c r="E19" s="158"/>
      <c r="F19" s="158"/>
      <c r="G19" s="159" t="e">
        <f>SUM(#REF!)</f>
        <v>#REF!</v>
      </c>
      <c r="H19" s="159" t="e">
        <f>SUM(#REF!)</f>
        <v>#REF!</v>
      </c>
      <c r="I19" s="159" t="e">
        <f>SUM(#REF!)</f>
        <v>#REF!</v>
      </c>
      <c r="J19" s="137">
        <v>26040.46</v>
      </c>
      <c r="K19" s="137">
        <v>24540.25</v>
      </c>
      <c r="L19" s="137">
        <f t="shared" ref="L19:L73" si="8">K19-J19</f>
        <v>-1500.21</v>
      </c>
      <c r="M19" s="155" t="s">
        <v>515</v>
      </c>
    </row>
    <row r="20" ht="15.75" spans="1:13">
      <c r="A20" s="141">
        <f t="shared" si="3"/>
        <v>13</v>
      </c>
      <c r="B20" s="156" t="s">
        <v>516</v>
      </c>
      <c r="C20" s="157" t="e">
        <f>SUM(#REF!)</f>
        <v>#REF!</v>
      </c>
      <c r="D20" s="158"/>
      <c r="E20" s="158"/>
      <c r="F20" s="158"/>
      <c r="G20" s="159" t="e">
        <f>SUM(#REF!)</f>
        <v>#REF!</v>
      </c>
      <c r="H20" s="159" t="e">
        <f>SUM(#REF!)</f>
        <v>#REF!</v>
      </c>
      <c r="I20" s="159" t="e">
        <f>SUM(#REF!)</f>
        <v>#REF!</v>
      </c>
      <c r="J20" s="137">
        <v>0</v>
      </c>
      <c r="K20" s="137">
        <v>0</v>
      </c>
      <c r="L20" s="137">
        <f t="shared" si="8"/>
        <v>0</v>
      </c>
      <c r="M20" s="155" t="s">
        <v>517</v>
      </c>
    </row>
    <row r="21" ht="15.75" spans="1:13">
      <c r="A21" s="141">
        <f t="shared" si="3"/>
        <v>14</v>
      </c>
      <c r="B21" s="156" t="s">
        <v>518</v>
      </c>
      <c r="C21" s="157">
        <v>10</v>
      </c>
      <c r="D21" s="160">
        <v>6.086</v>
      </c>
      <c r="E21" s="160">
        <v>6.086</v>
      </c>
      <c r="F21" s="160">
        <v>6.086</v>
      </c>
      <c r="G21" s="159">
        <f t="shared" ref="G21:G25" si="9">C21*D21</f>
        <v>60.86</v>
      </c>
      <c r="H21" s="159">
        <f t="shared" ref="H21:H25" si="10">C21*E21</f>
        <v>60.86</v>
      </c>
      <c r="I21" s="159">
        <f t="shared" ref="I21:I25" si="11">C21*F21</f>
        <v>60.86</v>
      </c>
      <c r="J21" s="137">
        <v>201.11</v>
      </c>
      <c r="K21" s="137">
        <v>87.53</v>
      </c>
      <c r="L21" s="137">
        <f t="shared" si="8"/>
        <v>-113.58</v>
      </c>
      <c r="M21" s="155" t="s">
        <v>519</v>
      </c>
    </row>
    <row r="22" ht="15.75" spans="1:13">
      <c r="A22" s="141">
        <f t="shared" si="3"/>
        <v>15</v>
      </c>
      <c r="B22" s="162" t="s">
        <v>520</v>
      </c>
      <c r="C22" s="163">
        <f t="shared" ref="C22:K22" si="12">SUM(C23:C25)</f>
        <v>1317</v>
      </c>
      <c r="D22" s="164"/>
      <c r="E22" s="164"/>
      <c r="F22" s="164"/>
      <c r="G22" s="165">
        <f t="shared" si="12"/>
        <v>1935.9</v>
      </c>
      <c r="H22" s="165">
        <f t="shared" si="12"/>
        <v>1935.9</v>
      </c>
      <c r="I22" s="165">
        <f t="shared" si="12"/>
        <v>1935.9</v>
      </c>
      <c r="J22" s="165">
        <f t="shared" si="12"/>
        <v>2046.01</v>
      </c>
      <c r="K22" s="165">
        <v>1943.08</v>
      </c>
      <c r="L22" s="165">
        <f t="shared" si="8"/>
        <v>-102.93</v>
      </c>
      <c r="M22" s="155" t="s">
        <v>521</v>
      </c>
    </row>
    <row r="23" ht="15.75" spans="1:13">
      <c r="A23" s="141">
        <f t="shared" si="3"/>
        <v>16</v>
      </c>
      <c r="B23" s="156" t="s">
        <v>522</v>
      </c>
      <c r="C23" s="163">
        <v>707</v>
      </c>
      <c r="D23" s="160">
        <v>1.62</v>
      </c>
      <c r="E23" s="160">
        <v>1.62</v>
      </c>
      <c r="F23" s="160">
        <v>1.62</v>
      </c>
      <c r="G23" s="159">
        <f t="shared" si="9"/>
        <v>1145.34</v>
      </c>
      <c r="H23" s="159">
        <f t="shared" si="10"/>
        <v>1145.34</v>
      </c>
      <c r="I23" s="159">
        <f t="shared" si="11"/>
        <v>1145.34</v>
      </c>
      <c r="J23" s="137">
        <v>1248.94</v>
      </c>
      <c r="K23" s="137">
        <v>1217.69</v>
      </c>
      <c r="L23" s="137">
        <f t="shared" si="8"/>
        <v>-31.25</v>
      </c>
      <c r="M23" s="155" t="s">
        <v>523</v>
      </c>
    </row>
    <row r="24" ht="15.75" spans="1:13">
      <c r="A24" s="141">
        <f t="shared" si="3"/>
        <v>17</v>
      </c>
      <c r="B24" s="156" t="s">
        <v>524</v>
      </c>
      <c r="C24" s="163"/>
      <c r="D24" s="164"/>
      <c r="E24" s="164"/>
      <c r="F24" s="164"/>
      <c r="G24" s="159"/>
      <c r="H24" s="159"/>
      <c r="I24" s="159"/>
      <c r="J24" s="137">
        <v>63.9</v>
      </c>
      <c r="K24" s="137">
        <v>58.4</v>
      </c>
      <c r="L24" s="137">
        <f t="shared" si="8"/>
        <v>-5.5</v>
      </c>
      <c r="M24" s="155" t="s">
        <v>525</v>
      </c>
    </row>
    <row r="25" ht="15.75" spans="1:13">
      <c r="A25" s="141">
        <f t="shared" si="3"/>
        <v>18</v>
      </c>
      <c r="B25" s="156" t="s">
        <v>526</v>
      </c>
      <c r="C25" s="163">
        <f>3879-238-2719-312</f>
        <v>610</v>
      </c>
      <c r="D25" s="160">
        <v>1.296</v>
      </c>
      <c r="E25" s="160">
        <v>1.296</v>
      </c>
      <c r="F25" s="160">
        <v>1.296</v>
      </c>
      <c r="G25" s="159">
        <f t="shared" si="9"/>
        <v>790.56</v>
      </c>
      <c r="H25" s="159">
        <f t="shared" si="10"/>
        <v>790.56</v>
      </c>
      <c r="I25" s="159">
        <f t="shared" si="11"/>
        <v>790.56</v>
      </c>
      <c r="J25" s="137">
        <v>733.17</v>
      </c>
      <c r="K25" s="137">
        <v>666.99</v>
      </c>
      <c r="L25" s="137">
        <f t="shared" si="8"/>
        <v>-66.1799999999999</v>
      </c>
      <c r="M25" s="155" t="s">
        <v>527</v>
      </c>
    </row>
    <row r="26" ht="15.75" spans="1:13">
      <c r="A26" s="141">
        <f t="shared" si="3"/>
        <v>19</v>
      </c>
      <c r="B26" s="162" t="s">
        <v>528</v>
      </c>
      <c r="C26" s="163"/>
      <c r="D26" s="164"/>
      <c r="E26" s="164"/>
      <c r="F26" s="164"/>
      <c r="G26" s="165" t="e">
        <f t="shared" ref="G26:J26" si="13">SUM(G27,G28,G31:G33,G36,G39,G42:G43,G44,G50,G53,G54:G56,G57:G58,G59:G63,G66:G68)</f>
        <v>#REF!</v>
      </c>
      <c r="H26" s="165" t="e">
        <f t="shared" si="13"/>
        <v>#REF!</v>
      </c>
      <c r="I26" s="165" t="e">
        <f t="shared" si="13"/>
        <v>#REF!</v>
      </c>
      <c r="J26" s="165">
        <f t="shared" si="13"/>
        <v>41037.4775</v>
      </c>
      <c r="K26" s="165">
        <v>38642.22</v>
      </c>
      <c r="L26" s="165">
        <f t="shared" si="8"/>
        <v>-2395.2575</v>
      </c>
      <c r="M26" s="155" t="s">
        <v>529</v>
      </c>
    </row>
    <row r="27" ht="15.75" spans="1:13">
      <c r="A27" s="141">
        <f t="shared" si="3"/>
        <v>20</v>
      </c>
      <c r="B27" s="156" t="s">
        <v>530</v>
      </c>
      <c r="C27" s="157" t="e">
        <f>SUM(#REF!)</f>
        <v>#REF!</v>
      </c>
      <c r="D27" s="158"/>
      <c r="E27" s="158"/>
      <c r="F27" s="158"/>
      <c r="G27" s="159" t="e">
        <f>SUM(#REF!)</f>
        <v>#REF!</v>
      </c>
      <c r="H27" s="159" t="e">
        <f>SUM(#REF!)</f>
        <v>#REF!</v>
      </c>
      <c r="I27" s="159" t="e">
        <f>SUM(#REF!)</f>
        <v>#REF!</v>
      </c>
      <c r="J27" s="137">
        <v>44.5</v>
      </c>
      <c r="K27" s="137">
        <v>38.76</v>
      </c>
      <c r="L27" s="137">
        <f t="shared" si="8"/>
        <v>-5.74</v>
      </c>
      <c r="M27" s="155" t="s">
        <v>531</v>
      </c>
    </row>
    <row r="28" ht="15.75" spans="1:13">
      <c r="A28" s="141">
        <f t="shared" si="3"/>
        <v>21</v>
      </c>
      <c r="B28" s="156" t="s">
        <v>532</v>
      </c>
      <c r="C28" s="157">
        <f t="shared" ref="C28:K28" si="14">SUM(C29:C30)</f>
        <v>60295</v>
      </c>
      <c r="D28" s="158"/>
      <c r="E28" s="158"/>
      <c r="F28" s="158"/>
      <c r="G28" s="159">
        <f t="shared" si="14"/>
        <v>4856.605</v>
      </c>
      <c r="H28" s="159">
        <f t="shared" si="14"/>
        <v>4856.605</v>
      </c>
      <c r="I28" s="159">
        <f t="shared" si="14"/>
        <v>4856.605</v>
      </c>
      <c r="J28" s="159">
        <f t="shared" si="14"/>
        <v>5657.1</v>
      </c>
      <c r="K28" s="159">
        <v>5793.26</v>
      </c>
      <c r="L28" s="159">
        <f t="shared" si="8"/>
        <v>136.16</v>
      </c>
      <c r="M28" s="155" t="s">
        <v>533</v>
      </c>
    </row>
    <row r="29" ht="15.75" spans="1:13">
      <c r="A29" s="141">
        <f t="shared" si="3"/>
        <v>22</v>
      </c>
      <c r="B29" s="156" t="s">
        <v>534</v>
      </c>
      <c r="C29" s="157">
        <v>43571</v>
      </c>
      <c r="D29" s="158">
        <v>0.075</v>
      </c>
      <c r="E29" s="158">
        <v>0.075</v>
      </c>
      <c r="F29" s="158">
        <v>0.075</v>
      </c>
      <c r="G29" s="159">
        <f t="shared" ref="G29:G31" si="15">C29*D29</f>
        <v>3267.825</v>
      </c>
      <c r="H29" s="159">
        <f t="shared" ref="H29:H31" si="16">C29*E29</f>
        <v>3267.825</v>
      </c>
      <c r="I29" s="159">
        <f t="shared" ref="I29:I31" si="17">C29*F29</f>
        <v>3267.825</v>
      </c>
      <c r="J29" s="137">
        <v>3784.86</v>
      </c>
      <c r="K29" s="137">
        <v>3825.15</v>
      </c>
      <c r="L29" s="137">
        <f t="shared" si="8"/>
        <v>40.29</v>
      </c>
      <c r="M29" s="155" t="s">
        <v>535</v>
      </c>
    </row>
    <row r="30" ht="15.75" spans="1:13">
      <c r="A30" s="141">
        <f t="shared" si="3"/>
        <v>23</v>
      </c>
      <c r="B30" s="156" t="s">
        <v>536</v>
      </c>
      <c r="C30" s="157">
        <v>16724</v>
      </c>
      <c r="D30" s="158">
        <v>0.095</v>
      </c>
      <c r="E30" s="158">
        <v>0.095</v>
      </c>
      <c r="F30" s="158">
        <v>0.095</v>
      </c>
      <c r="G30" s="159">
        <f t="shared" si="15"/>
        <v>1588.78</v>
      </c>
      <c r="H30" s="159">
        <f t="shared" si="16"/>
        <v>1588.78</v>
      </c>
      <c r="I30" s="159">
        <f t="shared" si="17"/>
        <v>1588.78</v>
      </c>
      <c r="J30" s="137">
        <v>1872.24</v>
      </c>
      <c r="K30" s="137">
        <v>1968.11</v>
      </c>
      <c r="L30" s="137">
        <f t="shared" si="8"/>
        <v>95.8699999999999</v>
      </c>
      <c r="M30" s="155" t="s">
        <v>537</v>
      </c>
    </row>
    <row r="31" ht="30" spans="1:13">
      <c r="A31" s="141">
        <f t="shared" si="3"/>
        <v>24</v>
      </c>
      <c r="B31" s="161" t="s">
        <v>538</v>
      </c>
      <c r="C31" s="157">
        <v>175</v>
      </c>
      <c r="D31" s="158">
        <v>0.95</v>
      </c>
      <c r="E31" s="158">
        <v>0.95</v>
      </c>
      <c r="F31" s="158">
        <v>0.95</v>
      </c>
      <c r="G31" s="159">
        <f t="shared" si="15"/>
        <v>166.25</v>
      </c>
      <c r="H31" s="159">
        <f t="shared" si="16"/>
        <v>166.25</v>
      </c>
      <c r="I31" s="159">
        <f t="shared" si="17"/>
        <v>166.25</v>
      </c>
      <c r="J31" s="137">
        <v>189.1</v>
      </c>
      <c r="K31" s="137">
        <v>195.2</v>
      </c>
      <c r="L31" s="137">
        <f t="shared" si="8"/>
        <v>6.09999999999999</v>
      </c>
      <c r="M31" s="155" t="s">
        <v>539</v>
      </c>
    </row>
    <row r="32" ht="15.75" spans="1:13">
      <c r="A32" s="141">
        <f t="shared" si="3"/>
        <v>25</v>
      </c>
      <c r="B32" s="156" t="s">
        <v>540</v>
      </c>
      <c r="C32" s="157"/>
      <c r="D32" s="158"/>
      <c r="E32" s="158"/>
      <c r="F32" s="158"/>
      <c r="G32" s="159"/>
      <c r="H32" s="159"/>
      <c r="I32" s="159"/>
      <c r="J32" s="137">
        <v>0</v>
      </c>
      <c r="K32" s="137">
        <v>0</v>
      </c>
      <c r="L32" s="137">
        <f t="shared" si="8"/>
        <v>0</v>
      </c>
      <c r="M32" s="155" t="s">
        <v>541</v>
      </c>
    </row>
    <row r="33" ht="15.75" spans="1:13">
      <c r="A33" s="141">
        <f t="shared" si="3"/>
        <v>26</v>
      </c>
      <c r="B33" s="156" t="s">
        <v>542</v>
      </c>
      <c r="C33" s="157" t="e">
        <f t="shared" ref="C33:K33" si="18">SUM(C34,C35)</f>
        <v>#REF!</v>
      </c>
      <c r="D33" s="158"/>
      <c r="E33" s="158"/>
      <c r="F33" s="158"/>
      <c r="G33" s="159" t="e">
        <f t="shared" si="18"/>
        <v>#REF!</v>
      </c>
      <c r="H33" s="159" t="e">
        <f t="shared" si="18"/>
        <v>#REF!</v>
      </c>
      <c r="I33" s="159" t="e">
        <f t="shared" si="18"/>
        <v>#REF!</v>
      </c>
      <c r="J33" s="159">
        <f t="shared" si="18"/>
        <v>67</v>
      </c>
      <c r="K33" s="159">
        <v>69.56</v>
      </c>
      <c r="L33" s="159">
        <f t="shared" si="8"/>
        <v>2.56</v>
      </c>
      <c r="M33" s="155" t="s">
        <v>543</v>
      </c>
    </row>
    <row r="34" ht="15.75" spans="1:13">
      <c r="A34" s="141">
        <f t="shared" si="3"/>
        <v>27</v>
      </c>
      <c r="B34" s="156" t="s">
        <v>534</v>
      </c>
      <c r="C34" s="157" t="e">
        <f>SUM(#REF!)</f>
        <v>#REF!</v>
      </c>
      <c r="D34" s="158">
        <v>0.05</v>
      </c>
      <c r="E34" s="158">
        <v>0.05</v>
      </c>
      <c r="F34" s="158">
        <v>0.05</v>
      </c>
      <c r="G34" s="159" t="e">
        <f>SUM(#REF!)</f>
        <v>#REF!</v>
      </c>
      <c r="H34" s="159" t="e">
        <f>SUM(#REF!)</f>
        <v>#REF!</v>
      </c>
      <c r="I34" s="159" t="e">
        <f>SUM(#REF!)</f>
        <v>#REF!</v>
      </c>
      <c r="J34" s="137">
        <v>44</v>
      </c>
      <c r="K34" s="137">
        <v>46.56</v>
      </c>
      <c r="L34" s="137">
        <f t="shared" si="8"/>
        <v>2.56</v>
      </c>
      <c r="M34" s="155" t="s">
        <v>544</v>
      </c>
    </row>
    <row r="35" ht="15.75" spans="1:13">
      <c r="A35" s="141">
        <f t="shared" si="3"/>
        <v>28</v>
      </c>
      <c r="B35" s="156" t="s">
        <v>536</v>
      </c>
      <c r="C35" s="157" t="e">
        <f>SUM(#REF!)</f>
        <v>#REF!</v>
      </c>
      <c r="D35" s="158">
        <v>0.0625</v>
      </c>
      <c r="E35" s="158">
        <v>0.0625</v>
      </c>
      <c r="F35" s="158">
        <v>0.0625</v>
      </c>
      <c r="G35" s="159" t="e">
        <f>SUM(#REF!)</f>
        <v>#REF!</v>
      </c>
      <c r="H35" s="159" t="e">
        <f>SUM(#REF!)</f>
        <v>#REF!</v>
      </c>
      <c r="I35" s="159" t="e">
        <f>SUM(#REF!)</f>
        <v>#REF!</v>
      </c>
      <c r="J35" s="137">
        <v>23</v>
      </c>
      <c r="K35" s="137">
        <v>23</v>
      </c>
      <c r="L35" s="137">
        <f t="shared" si="8"/>
        <v>0</v>
      </c>
      <c r="M35" s="155" t="s">
        <v>545</v>
      </c>
    </row>
    <row r="36" ht="15.75" spans="1:13">
      <c r="A36" s="141">
        <f t="shared" si="3"/>
        <v>29</v>
      </c>
      <c r="B36" s="156" t="s">
        <v>546</v>
      </c>
      <c r="C36" s="157">
        <f t="shared" ref="C36:K36" si="19">SUM(C37,C38)</f>
        <v>144</v>
      </c>
      <c r="D36" s="158"/>
      <c r="E36" s="158"/>
      <c r="F36" s="158"/>
      <c r="G36" s="159">
        <f t="shared" si="19"/>
        <v>30.54</v>
      </c>
      <c r="H36" s="159">
        <f t="shared" si="19"/>
        <v>30.54</v>
      </c>
      <c r="I36" s="159">
        <f t="shared" si="19"/>
        <v>30.54</v>
      </c>
      <c r="J36" s="159">
        <f t="shared" si="19"/>
        <v>23.52</v>
      </c>
      <c r="K36" s="159">
        <v>33.4</v>
      </c>
      <c r="L36" s="159">
        <f t="shared" si="8"/>
        <v>9.88</v>
      </c>
      <c r="M36" s="155" t="s">
        <v>547</v>
      </c>
    </row>
    <row r="37" ht="15.75" spans="1:13">
      <c r="A37" s="141">
        <f t="shared" si="3"/>
        <v>30</v>
      </c>
      <c r="B37" s="156" t="s">
        <v>548</v>
      </c>
      <c r="C37" s="157">
        <v>100</v>
      </c>
      <c r="D37" s="158">
        <v>0.235</v>
      </c>
      <c r="E37" s="158">
        <v>0.235</v>
      </c>
      <c r="F37" s="158">
        <v>0.235</v>
      </c>
      <c r="G37" s="159">
        <f t="shared" ref="G37:G41" si="20">C37*D37</f>
        <v>23.5</v>
      </c>
      <c r="H37" s="159">
        <f t="shared" ref="H37:H41" si="21">C37*E37</f>
        <v>23.5</v>
      </c>
      <c r="I37" s="159">
        <f t="shared" ref="I37:I41" si="22">C37*F37</f>
        <v>23.5</v>
      </c>
      <c r="J37" s="137">
        <v>15</v>
      </c>
      <c r="K37" s="137">
        <v>24.52</v>
      </c>
      <c r="L37" s="137">
        <f t="shared" si="8"/>
        <v>9.52</v>
      </c>
      <c r="M37" s="155" t="s">
        <v>549</v>
      </c>
    </row>
    <row r="38" ht="15.75" spans="1:13">
      <c r="A38" s="141">
        <f t="shared" si="3"/>
        <v>31</v>
      </c>
      <c r="B38" s="156" t="s">
        <v>550</v>
      </c>
      <c r="C38" s="157">
        <v>44</v>
      </c>
      <c r="D38" s="158">
        <v>0.16</v>
      </c>
      <c r="E38" s="158">
        <v>0.16</v>
      </c>
      <c r="F38" s="158">
        <v>0.16</v>
      </c>
      <c r="G38" s="159">
        <f t="shared" si="20"/>
        <v>7.04</v>
      </c>
      <c r="H38" s="159">
        <f t="shared" si="21"/>
        <v>7.04</v>
      </c>
      <c r="I38" s="159">
        <f t="shared" si="22"/>
        <v>7.04</v>
      </c>
      <c r="J38" s="137">
        <v>8.52</v>
      </c>
      <c r="K38" s="137">
        <v>8.88</v>
      </c>
      <c r="L38" s="137">
        <f t="shared" si="8"/>
        <v>0.360000000000001</v>
      </c>
      <c r="M38" s="155" t="s">
        <v>551</v>
      </c>
    </row>
    <row r="39" ht="15.75" spans="1:13">
      <c r="A39" s="141">
        <f t="shared" si="3"/>
        <v>32</v>
      </c>
      <c r="B39" s="156" t="s">
        <v>552</v>
      </c>
      <c r="C39" s="157" t="e">
        <f>SUM(C40:C41)</f>
        <v>#REF!</v>
      </c>
      <c r="D39" s="158"/>
      <c r="E39" s="158"/>
      <c r="F39" s="158"/>
      <c r="G39" s="159" t="e">
        <f t="shared" ref="G39:K39" si="23">SUM(G40,G41)</f>
        <v>#REF!</v>
      </c>
      <c r="H39" s="159" t="e">
        <f t="shared" si="23"/>
        <v>#REF!</v>
      </c>
      <c r="I39" s="159" t="e">
        <f t="shared" si="23"/>
        <v>#REF!</v>
      </c>
      <c r="J39" s="159">
        <f t="shared" si="23"/>
        <v>825.45</v>
      </c>
      <c r="K39" s="159">
        <v>815.37</v>
      </c>
      <c r="L39" s="159">
        <f t="shared" si="8"/>
        <v>-10.08</v>
      </c>
      <c r="M39" s="155" t="s">
        <v>553</v>
      </c>
    </row>
    <row r="40" ht="15.75" spans="1:13">
      <c r="A40" s="141">
        <f t="shared" si="3"/>
        <v>33</v>
      </c>
      <c r="B40" s="156" t="s">
        <v>548</v>
      </c>
      <c r="C40" s="157" t="e">
        <f>SUM(#REF!)</f>
        <v>#REF!</v>
      </c>
      <c r="D40" s="158">
        <v>0.2</v>
      </c>
      <c r="E40" s="158">
        <v>0.2</v>
      </c>
      <c r="F40" s="158">
        <v>0.2</v>
      </c>
      <c r="G40" s="159" t="e">
        <f>SUM(#REF!)</f>
        <v>#REF!</v>
      </c>
      <c r="H40" s="159" t="e">
        <f>SUM(#REF!)</f>
        <v>#REF!</v>
      </c>
      <c r="I40" s="159" t="e">
        <f>SUM(#REF!)</f>
        <v>#REF!</v>
      </c>
      <c r="J40" s="137">
        <v>10.5</v>
      </c>
      <c r="K40" s="137">
        <v>20.32</v>
      </c>
      <c r="L40" s="137">
        <f t="shared" si="8"/>
        <v>9.82</v>
      </c>
      <c r="M40" s="155" t="s">
        <v>554</v>
      </c>
    </row>
    <row r="41" ht="15.75" spans="1:13">
      <c r="A41" s="141">
        <f t="shared" si="3"/>
        <v>34</v>
      </c>
      <c r="B41" s="156" t="s">
        <v>555</v>
      </c>
      <c r="C41" s="157">
        <v>1050</v>
      </c>
      <c r="D41" s="158">
        <v>0.21</v>
      </c>
      <c r="E41" s="158">
        <v>0.21</v>
      </c>
      <c r="F41" s="158">
        <v>0.21</v>
      </c>
      <c r="G41" s="159">
        <f t="shared" si="20"/>
        <v>220.5</v>
      </c>
      <c r="H41" s="159">
        <f t="shared" si="21"/>
        <v>220.5</v>
      </c>
      <c r="I41" s="159">
        <f t="shared" si="22"/>
        <v>220.5</v>
      </c>
      <c r="J41" s="137">
        <v>814.95</v>
      </c>
      <c r="K41" s="137">
        <v>795.05</v>
      </c>
      <c r="L41" s="137">
        <f t="shared" si="8"/>
        <v>-19.9000000000001</v>
      </c>
      <c r="M41" s="155" t="s">
        <v>556</v>
      </c>
    </row>
    <row r="42" ht="15.75" spans="1:13">
      <c r="A42" s="141">
        <f t="shared" si="3"/>
        <v>35</v>
      </c>
      <c r="B42" s="156" t="s">
        <v>557</v>
      </c>
      <c r="C42" s="157"/>
      <c r="D42" s="158"/>
      <c r="E42" s="158"/>
      <c r="F42" s="158"/>
      <c r="G42" s="159"/>
      <c r="H42" s="159"/>
      <c r="I42" s="159"/>
      <c r="J42" s="137">
        <v>0</v>
      </c>
      <c r="K42" s="137">
        <v>0</v>
      </c>
      <c r="L42" s="137">
        <f t="shared" si="8"/>
        <v>0</v>
      </c>
      <c r="M42" s="155" t="s">
        <v>558</v>
      </c>
    </row>
    <row r="43" ht="30" spans="1:13">
      <c r="A43" s="141">
        <f t="shared" si="3"/>
        <v>36</v>
      </c>
      <c r="B43" s="156" t="s">
        <v>559</v>
      </c>
      <c r="C43" s="157" t="e">
        <f>SUM(#REF!)</f>
        <v>#REF!</v>
      </c>
      <c r="D43" s="158"/>
      <c r="E43" s="158"/>
      <c r="F43" s="158"/>
      <c r="G43" s="159" t="e">
        <f>SUM(#REF!)</f>
        <v>#REF!</v>
      </c>
      <c r="H43" s="159" t="e">
        <f>SUM(#REF!)</f>
        <v>#REF!</v>
      </c>
      <c r="I43" s="159" t="e">
        <f>SUM(#REF!)</f>
        <v>#REF!</v>
      </c>
      <c r="J43" s="137">
        <v>133</v>
      </c>
      <c r="K43" s="137">
        <v>93</v>
      </c>
      <c r="L43" s="137">
        <f t="shared" si="8"/>
        <v>-40</v>
      </c>
      <c r="M43" s="155" t="s">
        <v>560</v>
      </c>
    </row>
    <row r="44" ht="15.75" spans="1:13">
      <c r="A44" s="141">
        <f t="shared" si="3"/>
        <v>37</v>
      </c>
      <c r="B44" s="156" t="s">
        <v>561</v>
      </c>
      <c r="C44" s="157" t="e">
        <f t="shared" ref="C44:K44" si="24">SUM(C45:C47,C48,C49)</f>
        <v>#REF!</v>
      </c>
      <c r="D44" s="158"/>
      <c r="E44" s="158"/>
      <c r="F44" s="158"/>
      <c r="G44" s="159" t="e">
        <f t="shared" si="24"/>
        <v>#REF!</v>
      </c>
      <c r="H44" s="159" t="e">
        <f t="shared" si="24"/>
        <v>#REF!</v>
      </c>
      <c r="I44" s="159" t="e">
        <f t="shared" si="24"/>
        <v>#REF!</v>
      </c>
      <c r="J44" s="159">
        <f t="shared" si="24"/>
        <v>1411.8</v>
      </c>
      <c r="K44" s="159">
        <v>1203.05</v>
      </c>
      <c r="L44" s="159">
        <f t="shared" si="8"/>
        <v>-208.75</v>
      </c>
      <c r="M44" s="155" t="s">
        <v>562</v>
      </c>
    </row>
    <row r="45" ht="15.75" spans="1:13">
      <c r="A45" s="141">
        <f t="shared" si="3"/>
        <v>38</v>
      </c>
      <c r="B45" s="156" t="s">
        <v>563</v>
      </c>
      <c r="C45" s="157">
        <v>877</v>
      </c>
      <c r="D45" s="158">
        <v>0.51</v>
      </c>
      <c r="E45" s="158">
        <v>0.51</v>
      </c>
      <c r="F45" s="158">
        <v>0.79</v>
      </c>
      <c r="G45" s="159">
        <f>C45*D45</f>
        <v>447.27</v>
      </c>
      <c r="H45" s="159">
        <f>C45*E45</f>
        <v>447.27</v>
      </c>
      <c r="I45" s="159">
        <f>C45*F45</f>
        <v>692.83</v>
      </c>
      <c r="J45" s="137">
        <v>774</v>
      </c>
      <c r="K45" s="137">
        <v>554</v>
      </c>
      <c r="L45" s="137">
        <f t="shared" si="8"/>
        <v>-220</v>
      </c>
      <c r="M45" s="155" t="s">
        <v>564</v>
      </c>
    </row>
    <row r="46" ht="15.75" spans="1:13">
      <c r="A46" s="141">
        <f t="shared" si="3"/>
        <v>39</v>
      </c>
      <c r="B46" s="156" t="s">
        <v>565</v>
      </c>
      <c r="C46" s="157">
        <v>88</v>
      </c>
      <c r="D46" s="158">
        <v>1.02</v>
      </c>
      <c r="E46" s="158">
        <v>1.02</v>
      </c>
      <c r="F46" s="158">
        <v>1.5</v>
      </c>
      <c r="G46" s="159">
        <f>C46*D46</f>
        <v>89.76</v>
      </c>
      <c r="H46" s="159">
        <f>C46*E46</f>
        <v>89.76</v>
      </c>
      <c r="I46" s="159">
        <f>C46*F46</f>
        <v>132</v>
      </c>
      <c r="J46" s="137">
        <v>367.3</v>
      </c>
      <c r="K46" s="137">
        <v>367.3</v>
      </c>
      <c r="L46" s="137">
        <f t="shared" si="8"/>
        <v>0</v>
      </c>
      <c r="M46" s="155" t="s">
        <v>566</v>
      </c>
    </row>
    <row r="47" ht="15.75" spans="1:13">
      <c r="A47" s="141">
        <f t="shared" si="3"/>
        <v>40</v>
      </c>
      <c r="B47" s="156" t="s">
        <v>567</v>
      </c>
      <c r="C47" s="157" t="e">
        <f>SUM(#REF!)</f>
        <v>#REF!</v>
      </c>
      <c r="D47" s="158"/>
      <c r="E47" s="158"/>
      <c r="F47" s="158"/>
      <c r="G47" s="159" t="e">
        <f>SUM(#REF!)</f>
        <v>#REF!</v>
      </c>
      <c r="H47" s="159" t="e">
        <f>SUM(#REF!)</f>
        <v>#REF!</v>
      </c>
      <c r="I47" s="159" t="e">
        <f>SUM(#REF!)</f>
        <v>#REF!</v>
      </c>
      <c r="J47" s="137">
        <v>71.7</v>
      </c>
      <c r="K47" s="137">
        <v>82.95</v>
      </c>
      <c r="L47" s="137">
        <f t="shared" si="8"/>
        <v>11.25</v>
      </c>
      <c r="M47" s="155" t="s">
        <v>568</v>
      </c>
    </row>
    <row r="48" ht="15.75" spans="1:13">
      <c r="A48" s="141">
        <f t="shared" si="3"/>
        <v>41</v>
      </c>
      <c r="B48" s="156" t="s">
        <v>569</v>
      </c>
      <c r="C48" s="157" t="e">
        <f>SUM(#REF!)</f>
        <v>#REF!</v>
      </c>
      <c r="D48" s="158"/>
      <c r="E48" s="158"/>
      <c r="F48" s="158"/>
      <c r="G48" s="159" t="e">
        <f>SUM(#REF!)</f>
        <v>#REF!</v>
      </c>
      <c r="H48" s="159" t="e">
        <f>SUM(#REF!)</f>
        <v>#REF!</v>
      </c>
      <c r="I48" s="159" t="e">
        <f>SUM(#REF!)</f>
        <v>#REF!</v>
      </c>
      <c r="J48" s="137">
        <v>198.8</v>
      </c>
      <c r="K48" s="137">
        <v>198.8</v>
      </c>
      <c r="L48" s="137">
        <f t="shared" si="8"/>
        <v>0</v>
      </c>
      <c r="M48" s="155" t="s">
        <v>570</v>
      </c>
    </row>
    <row r="49" ht="15.75" spans="1:13">
      <c r="A49" s="141">
        <f t="shared" si="3"/>
        <v>42</v>
      </c>
      <c r="B49" s="156" t="s">
        <v>571</v>
      </c>
      <c r="C49" s="157"/>
      <c r="D49" s="158"/>
      <c r="E49" s="158"/>
      <c r="F49" s="158"/>
      <c r="G49" s="159"/>
      <c r="H49" s="159"/>
      <c r="I49" s="159"/>
      <c r="J49" s="137">
        <v>0</v>
      </c>
      <c r="K49" s="137">
        <v>0</v>
      </c>
      <c r="L49" s="137">
        <f t="shared" si="8"/>
        <v>0</v>
      </c>
      <c r="M49" s="155" t="s">
        <v>572</v>
      </c>
    </row>
    <row r="50" ht="15.75" spans="1:13">
      <c r="A50" s="141">
        <f t="shared" si="3"/>
        <v>43</v>
      </c>
      <c r="B50" s="156" t="s">
        <v>573</v>
      </c>
      <c r="C50" s="157" t="e">
        <f t="shared" ref="C50:K50" si="25">SUM(C51:C52)</f>
        <v>#REF!</v>
      </c>
      <c r="D50" s="158"/>
      <c r="E50" s="158"/>
      <c r="F50" s="158"/>
      <c r="G50" s="159" t="e">
        <f t="shared" si="25"/>
        <v>#REF!</v>
      </c>
      <c r="H50" s="159" t="e">
        <f t="shared" si="25"/>
        <v>#REF!</v>
      </c>
      <c r="I50" s="159" t="e">
        <f t="shared" si="25"/>
        <v>#REF!</v>
      </c>
      <c r="J50" s="159">
        <f t="shared" si="25"/>
        <v>349</v>
      </c>
      <c r="K50" s="159">
        <v>349</v>
      </c>
      <c r="L50" s="159">
        <f t="shared" si="8"/>
        <v>0</v>
      </c>
      <c r="M50" s="155" t="s">
        <v>574</v>
      </c>
    </row>
    <row r="51" ht="15.75" spans="1:13">
      <c r="A51" s="141">
        <f t="shared" si="3"/>
        <v>44</v>
      </c>
      <c r="B51" s="156" t="s">
        <v>575</v>
      </c>
      <c r="C51" s="157">
        <v>640</v>
      </c>
      <c r="D51" s="158">
        <v>0.1188</v>
      </c>
      <c r="E51" s="158">
        <v>0.1188</v>
      </c>
      <c r="F51" s="158">
        <v>0.1368</v>
      </c>
      <c r="G51" s="159">
        <f t="shared" ref="G51:G55" si="26">C51*D51</f>
        <v>76.032</v>
      </c>
      <c r="H51" s="159">
        <f t="shared" ref="H51:H55" si="27">C51*E51</f>
        <v>76.032</v>
      </c>
      <c r="I51" s="159">
        <f t="shared" ref="I51:I55" si="28">C51*F51</f>
        <v>87.552</v>
      </c>
      <c r="J51" s="137">
        <v>119</v>
      </c>
      <c r="K51" s="137">
        <v>119</v>
      </c>
      <c r="L51" s="137">
        <f t="shared" si="8"/>
        <v>0</v>
      </c>
      <c r="M51" s="155" t="s">
        <v>576</v>
      </c>
    </row>
    <row r="52" ht="15.75" spans="1:13">
      <c r="A52" s="141">
        <f t="shared" si="3"/>
        <v>45</v>
      </c>
      <c r="B52" s="156" t="s">
        <v>577</v>
      </c>
      <c r="C52" s="157" t="e">
        <f>SUM(#REF!)</f>
        <v>#REF!</v>
      </c>
      <c r="D52" s="158"/>
      <c r="E52" s="158"/>
      <c r="F52" s="158"/>
      <c r="G52" s="159" t="e">
        <f>SUM(#REF!)</f>
        <v>#REF!</v>
      </c>
      <c r="H52" s="159" t="e">
        <f>SUM(#REF!)</f>
        <v>#REF!</v>
      </c>
      <c r="I52" s="159" t="e">
        <f>SUM(#REF!)</f>
        <v>#REF!</v>
      </c>
      <c r="J52" s="137">
        <v>230</v>
      </c>
      <c r="K52" s="137">
        <v>230</v>
      </c>
      <c r="L52" s="137">
        <f t="shared" si="8"/>
        <v>0</v>
      </c>
      <c r="M52" s="155" t="s">
        <v>578</v>
      </c>
    </row>
    <row r="53" ht="15.75" spans="1:13">
      <c r="A53" s="141">
        <f t="shared" si="3"/>
        <v>46</v>
      </c>
      <c r="B53" s="156" t="s">
        <v>579</v>
      </c>
      <c r="C53" s="157" t="e">
        <f>SUM(#REF!)</f>
        <v>#REF!</v>
      </c>
      <c r="D53" s="158"/>
      <c r="E53" s="158"/>
      <c r="F53" s="158"/>
      <c r="G53" s="159" t="e">
        <f>SUM(#REF!)</f>
        <v>#REF!</v>
      </c>
      <c r="H53" s="159" t="e">
        <f>SUM(#REF!)</f>
        <v>#REF!</v>
      </c>
      <c r="I53" s="159" t="e">
        <f>SUM(#REF!)</f>
        <v>#REF!</v>
      </c>
      <c r="J53" s="137">
        <v>5973.07</v>
      </c>
      <c r="K53" s="137">
        <v>5396</v>
      </c>
      <c r="L53" s="137">
        <f t="shared" si="8"/>
        <v>-577.07</v>
      </c>
      <c r="M53" s="155" t="s">
        <v>580</v>
      </c>
    </row>
    <row r="54" ht="15.75" spans="1:13">
      <c r="A54" s="141">
        <f t="shared" si="3"/>
        <v>47</v>
      </c>
      <c r="B54" s="161" t="s">
        <v>581</v>
      </c>
      <c r="C54" s="157">
        <v>8000</v>
      </c>
      <c r="D54" s="158">
        <v>0.026</v>
      </c>
      <c r="E54" s="158">
        <v>0.026</v>
      </c>
      <c r="F54" s="158">
        <v>0.026</v>
      </c>
      <c r="G54" s="159">
        <f t="shared" si="26"/>
        <v>208</v>
      </c>
      <c r="H54" s="159">
        <f t="shared" si="27"/>
        <v>208</v>
      </c>
      <c r="I54" s="159">
        <f t="shared" si="28"/>
        <v>208</v>
      </c>
      <c r="J54" s="137">
        <v>162</v>
      </c>
      <c r="K54" s="137">
        <v>0</v>
      </c>
      <c r="L54" s="137">
        <f t="shared" si="8"/>
        <v>-162</v>
      </c>
      <c r="M54" s="155" t="s">
        <v>582</v>
      </c>
    </row>
    <row r="55" ht="15.75" spans="1:13">
      <c r="A55" s="141">
        <f t="shared" si="3"/>
        <v>48</v>
      </c>
      <c r="B55" s="156" t="s">
        <v>583</v>
      </c>
      <c r="C55" s="157">
        <v>3175</v>
      </c>
      <c r="D55" s="158">
        <v>2.9291</v>
      </c>
      <c r="E55" s="158">
        <v>2.9291</v>
      </c>
      <c r="F55" s="158">
        <v>2.9291</v>
      </c>
      <c r="G55" s="159">
        <f t="shared" si="26"/>
        <v>9299.8925</v>
      </c>
      <c r="H55" s="159">
        <f t="shared" si="27"/>
        <v>9299.8925</v>
      </c>
      <c r="I55" s="159">
        <f t="shared" si="28"/>
        <v>9299.8925</v>
      </c>
      <c r="J55" s="137">
        <v>10500</v>
      </c>
      <c r="K55" s="137">
        <v>10500</v>
      </c>
      <c r="L55" s="137">
        <f t="shared" si="8"/>
        <v>0</v>
      </c>
      <c r="M55" s="155" t="s">
        <v>584</v>
      </c>
    </row>
    <row r="56" ht="15.75" spans="1:13">
      <c r="A56" s="141">
        <f t="shared" si="3"/>
        <v>49</v>
      </c>
      <c r="B56" s="156" t="s">
        <v>585</v>
      </c>
      <c r="C56" s="157" t="e">
        <f>SUM(#REF!)</f>
        <v>#REF!</v>
      </c>
      <c r="D56" s="158"/>
      <c r="E56" s="158"/>
      <c r="F56" s="158"/>
      <c r="G56" s="159" t="e">
        <f>SUM(#REF!)</f>
        <v>#REF!</v>
      </c>
      <c r="H56" s="159" t="e">
        <f>SUM(#REF!)</f>
        <v>#REF!</v>
      </c>
      <c r="I56" s="159" t="e">
        <f>SUM(#REF!)</f>
        <v>#REF!</v>
      </c>
      <c r="J56" s="137">
        <v>442.88</v>
      </c>
      <c r="K56" s="137">
        <v>456.88</v>
      </c>
      <c r="L56" s="137">
        <f t="shared" si="8"/>
        <v>14</v>
      </c>
      <c r="M56" s="155" t="s">
        <v>586</v>
      </c>
    </row>
    <row r="57" ht="15.75" spans="1:13">
      <c r="A57" s="141">
        <f t="shared" si="3"/>
        <v>50</v>
      </c>
      <c r="B57" s="156" t="s">
        <v>587</v>
      </c>
      <c r="C57" s="157">
        <v>50</v>
      </c>
      <c r="D57" s="158">
        <v>1.176</v>
      </c>
      <c r="E57" s="158">
        <v>1.176</v>
      </c>
      <c r="F57" s="158">
        <v>1.176</v>
      </c>
      <c r="G57" s="159">
        <f t="shared" ref="G57:G62" si="29">C57*D57</f>
        <v>58.8</v>
      </c>
      <c r="H57" s="159">
        <f t="shared" ref="H57:H62" si="30">C57*E57</f>
        <v>58.8</v>
      </c>
      <c r="I57" s="159">
        <f t="shared" ref="I57:I62" si="31">C57*F57</f>
        <v>58.8</v>
      </c>
      <c r="J57" s="137"/>
      <c r="K57" s="137">
        <v>0</v>
      </c>
      <c r="L57" s="137">
        <f t="shared" si="8"/>
        <v>0</v>
      </c>
      <c r="M57" s="155" t="s">
        <v>588</v>
      </c>
    </row>
    <row r="58" ht="15.75" spans="1:13">
      <c r="A58" s="141">
        <f t="shared" si="3"/>
        <v>51</v>
      </c>
      <c r="B58" s="156" t="s">
        <v>589</v>
      </c>
      <c r="C58" s="157" t="e">
        <f>SUM(#REF!)</f>
        <v>#REF!</v>
      </c>
      <c r="D58" s="158"/>
      <c r="E58" s="158"/>
      <c r="F58" s="158"/>
      <c r="G58" s="159" t="e">
        <f>SUM(#REF!)</f>
        <v>#REF!</v>
      </c>
      <c r="H58" s="159" t="e">
        <f>SUM(#REF!)</f>
        <v>#REF!</v>
      </c>
      <c r="I58" s="159" t="e">
        <f>SUM(#REF!)</f>
        <v>#REF!</v>
      </c>
      <c r="J58" s="137">
        <v>1936.66</v>
      </c>
      <c r="K58" s="137">
        <v>1548.97</v>
      </c>
      <c r="L58" s="137">
        <f t="shared" si="8"/>
        <v>-387.69</v>
      </c>
      <c r="M58" s="155" t="s">
        <v>590</v>
      </c>
    </row>
    <row r="59" ht="15.75" spans="1:13">
      <c r="A59" s="141">
        <f t="shared" si="3"/>
        <v>52</v>
      </c>
      <c r="B59" s="156" t="s">
        <v>591</v>
      </c>
      <c r="C59" s="157">
        <v>127</v>
      </c>
      <c r="D59" s="158">
        <v>2.7989</v>
      </c>
      <c r="E59" s="158">
        <v>2.7989</v>
      </c>
      <c r="F59" s="158">
        <v>2.7989</v>
      </c>
      <c r="G59" s="159">
        <f t="shared" si="29"/>
        <v>355.4603</v>
      </c>
      <c r="H59" s="159">
        <f t="shared" si="30"/>
        <v>355.4603</v>
      </c>
      <c r="I59" s="159">
        <f t="shared" si="31"/>
        <v>355.4603</v>
      </c>
      <c r="J59" s="137">
        <v>789</v>
      </c>
      <c r="K59" s="137">
        <v>519.2</v>
      </c>
      <c r="L59" s="137">
        <f t="shared" si="8"/>
        <v>-269.8</v>
      </c>
      <c r="M59" s="155" t="s">
        <v>592</v>
      </c>
    </row>
    <row r="60" ht="15.75" spans="1:13">
      <c r="A60" s="141">
        <f t="shared" si="3"/>
        <v>53</v>
      </c>
      <c r="B60" s="156" t="s">
        <v>593</v>
      </c>
      <c r="C60" s="157">
        <v>70</v>
      </c>
      <c r="D60" s="158">
        <v>8.6</v>
      </c>
      <c r="E60" s="158">
        <v>8.6</v>
      </c>
      <c r="F60" s="158">
        <v>8.6</v>
      </c>
      <c r="G60" s="159">
        <f t="shared" si="29"/>
        <v>602</v>
      </c>
      <c r="H60" s="159">
        <f t="shared" si="30"/>
        <v>602</v>
      </c>
      <c r="I60" s="159">
        <f t="shared" si="31"/>
        <v>602</v>
      </c>
      <c r="J60" s="137">
        <v>712.69</v>
      </c>
      <c r="K60" s="137">
        <v>479.04</v>
      </c>
      <c r="L60" s="137">
        <f t="shared" si="8"/>
        <v>-233.65</v>
      </c>
      <c r="M60" s="155" t="s">
        <v>594</v>
      </c>
    </row>
    <row r="61" ht="15.75" spans="1:13">
      <c r="A61" s="141">
        <f t="shared" si="3"/>
        <v>54</v>
      </c>
      <c r="B61" s="156" t="s">
        <v>595</v>
      </c>
      <c r="C61" s="157">
        <v>137477</v>
      </c>
      <c r="D61" s="158">
        <v>0.044</v>
      </c>
      <c r="E61" s="158">
        <v>0.044</v>
      </c>
      <c r="F61" s="158">
        <v>0.044</v>
      </c>
      <c r="G61" s="159">
        <f t="shared" si="29"/>
        <v>6048.988</v>
      </c>
      <c r="H61" s="159">
        <f t="shared" si="30"/>
        <v>6048.988</v>
      </c>
      <c r="I61" s="159">
        <f t="shared" si="31"/>
        <v>6048.988</v>
      </c>
      <c r="J61" s="137">
        <v>6812</v>
      </c>
      <c r="K61" s="137">
        <v>6812</v>
      </c>
      <c r="L61" s="137">
        <f t="shared" si="8"/>
        <v>0</v>
      </c>
      <c r="M61" s="155" t="s">
        <v>596</v>
      </c>
    </row>
    <row r="62" ht="15.75" spans="1:13">
      <c r="A62" s="141">
        <f t="shared" si="3"/>
        <v>55</v>
      </c>
      <c r="B62" s="156" t="s">
        <v>597</v>
      </c>
      <c r="C62" s="157">
        <v>397997</v>
      </c>
      <c r="D62" s="158">
        <v>0.0089</v>
      </c>
      <c r="E62" s="158">
        <v>0.0089</v>
      </c>
      <c r="F62" s="158">
        <v>0.0089</v>
      </c>
      <c r="G62" s="159">
        <f t="shared" si="29"/>
        <v>3542.1733</v>
      </c>
      <c r="H62" s="159">
        <f t="shared" si="30"/>
        <v>3542.1733</v>
      </c>
      <c r="I62" s="159">
        <f t="shared" si="31"/>
        <v>3542.1733</v>
      </c>
      <c r="J62" s="137">
        <v>3751.7075</v>
      </c>
      <c r="K62" s="137">
        <v>3637.53</v>
      </c>
      <c r="L62" s="137">
        <f t="shared" si="8"/>
        <v>-114.1775</v>
      </c>
      <c r="M62" s="155" t="s">
        <v>598</v>
      </c>
    </row>
    <row r="63" ht="15.75" spans="1:13">
      <c r="A63" s="141">
        <f t="shared" si="3"/>
        <v>56</v>
      </c>
      <c r="B63" s="156" t="s">
        <v>599</v>
      </c>
      <c r="C63" s="157" t="e">
        <f t="shared" ref="C63:K63" si="32">SUM(C64:C65)</f>
        <v>#REF!</v>
      </c>
      <c r="D63" s="158"/>
      <c r="E63" s="158"/>
      <c r="F63" s="158"/>
      <c r="G63" s="159" t="e">
        <f t="shared" si="32"/>
        <v>#REF!</v>
      </c>
      <c r="H63" s="159" t="e">
        <f t="shared" si="32"/>
        <v>#REF!</v>
      </c>
      <c r="I63" s="159" t="e">
        <f t="shared" si="32"/>
        <v>#REF!</v>
      </c>
      <c r="J63" s="137">
        <f t="shared" si="32"/>
        <v>965</v>
      </c>
      <c r="K63" s="137">
        <v>410</v>
      </c>
      <c r="L63" s="137">
        <f t="shared" si="8"/>
        <v>-555</v>
      </c>
      <c r="M63" s="155" t="s">
        <v>600</v>
      </c>
    </row>
    <row r="64" ht="15.75" spans="1:13">
      <c r="A64" s="141">
        <f t="shared" si="3"/>
        <v>57</v>
      </c>
      <c r="B64" s="156" t="s">
        <v>601</v>
      </c>
      <c r="C64" s="157"/>
      <c r="D64" s="158"/>
      <c r="E64" s="158"/>
      <c r="F64" s="158"/>
      <c r="G64" s="159"/>
      <c r="H64" s="159"/>
      <c r="I64" s="159"/>
      <c r="J64" s="137">
        <v>0</v>
      </c>
      <c r="K64" s="137">
        <v>0</v>
      </c>
      <c r="L64" s="137">
        <f t="shared" si="8"/>
        <v>0</v>
      </c>
      <c r="M64" s="155" t="s">
        <v>602</v>
      </c>
    </row>
    <row r="65" ht="15.75" spans="1:13">
      <c r="A65" s="141">
        <f t="shared" si="3"/>
        <v>58</v>
      </c>
      <c r="B65" s="156" t="s">
        <v>603</v>
      </c>
      <c r="C65" s="157" t="e">
        <f>SUM(#REF!)</f>
        <v>#REF!</v>
      </c>
      <c r="D65" s="158"/>
      <c r="E65" s="158"/>
      <c r="F65" s="158"/>
      <c r="G65" s="159" t="e">
        <f>SUM(#REF!)</f>
        <v>#REF!</v>
      </c>
      <c r="H65" s="159" t="e">
        <f>SUM(#REF!)</f>
        <v>#REF!</v>
      </c>
      <c r="I65" s="159" t="e">
        <f>SUM(#REF!)</f>
        <v>#REF!</v>
      </c>
      <c r="J65" s="137">
        <v>965</v>
      </c>
      <c r="K65" s="137">
        <v>410</v>
      </c>
      <c r="L65" s="137">
        <f t="shared" si="8"/>
        <v>-555</v>
      </c>
      <c r="M65" s="155" t="s">
        <v>604</v>
      </c>
    </row>
    <row r="66" ht="15.75" spans="1:13">
      <c r="A66" s="141">
        <f t="shared" si="3"/>
        <v>59</v>
      </c>
      <c r="B66" s="156" t="s">
        <v>605</v>
      </c>
      <c r="C66" s="157">
        <v>9206</v>
      </c>
      <c r="D66" s="158">
        <v>0.029</v>
      </c>
      <c r="E66" s="158">
        <v>0.029</v>
      </c>
      <c r="F66" s="158">
        <v>0.029</v>
      </c>
      <c r="G66" s="159">
        <f>C66*D66</f>
        <v>266.974</v>
      </c>
      <c r="H66" s="159">
        <f>C66*E66</f>
        <v>266.974</v>
      </c>
      <c r="I66" s="159">
        <f>C66*F66</f>
        <v>266.974</v>
      </c>
      <c r="J66" s="137">
        <v>292</v>
      </c>
      <c r="K66" s="137">
        <v>292</v>
      </c>
      <c r="L66" s="137">
        <f t="shared" si="8"/>
        <v>0</v>
      </c>
      <c r="M66" s="155" t="s">
        <v>606</v>
      </c>
    </row>
    <row r="67" ht="15.75" spans="1:13">
      <c r="A67" s="141">
        <f t="shared" si="3"/>
        <v>60</v>
      </c>
      <c r="B67" s="156" t="s">
        <v>607</v>
      </c>
      <c r="C67" s="157"/>
      <c r="D67" s="158"/>
      <c r="E67" s="158"/>
      <c r="F67" s="158"/>
      <c r="G67" s="159"/>
      <c r="H67" s="159"/>
      <c r="I67" s="159"/>
      <c r="J67" s="137">
        <v>0</v>
      </c>
      <c r="K67" s="137">
        <v>0</v>
      </c>
      <c r="L67" s="137">
        <f t="shared" si="8"/>
        <v>0</v>
      </c>
      <c r="M67" s="155" t="s">
        <v>608</v>
      </c>
    </row>
    <row r="68" ht="15.75" spans="1:13">
      <c r="A68" s="141">
        <f t="shared" si="3"/>
        <v>61</v>
      </c>
      <c r="B68" s="156" t="s">
        <v>609</v>
      </c>
      <c r="C68" s="157"/>
      <c r="D68" s="158"/>
      <c r="E68" s="158"/>
      <c r="F68" s="158"/>
      <c r="G68" s="159"/>
      <c r="H68" s="159"/>
      <c r="I68" s="159"/>
      <c r="J68" s="137">
        <v>0</v>
      </c>
      <c r="K68" s="137">
        <v>0</v>
      </c>
      <c r="L68" s="137">
        <f t="shared" si="8"/>
        <v>0</v>
      </c>
      <c r="M68" s="166" t="s">
        <v>610</v>
      </c>
    </row>
    <row r="69" ht="15.75" spans="1:13">
      <c r="A69" s="148" t="s">
        <v>611</v>
      </c>
      <c r="B69" s="149"/>
      <c r="C69" s="149"/>
      <c r="D69" s="149"/>
      <c r="E69" s="149"/>
      <c r="F69" s="150"/>
      <c r="G69" s="137">
        <f t="shared" ref="G69:K69" si="33">SUM(G70:G72)</f>
        <v>0</v>
      </c>
      <c r="H69" s="137">
        <f t="shared" si="33"/>
        <v>0</v>
      </c>
      <c r="I69" s="137">
        <f t="shared" si="33"/>
        <v>0</v>
      </c>
      <c r="J69" s="137">
        <f t="shared" si="33"/>
        <v>28932.95</v>
      </c>
      <c r="K69" s="137">
        <v>30307.52</v>
      </c>
      <c r="L69" s="137">
        <f t="shared" si="8"/>
        <v>1374.57</v>
      </c>
      <c r="M69" s="155" t="s">
        <v>612</v>
      </c>
    </row>
    <row r="70" ht="15.75" spans="1:13">
      <c r="A70" s="141">
        <f>A68+1</f>
        <v>62</v>
      </c>
      <c r="B70" s="156" t="s">
        <v>613</v>
      </c>
      <c r="C70" s="73"/>
      <c r="D70" s="167"/>
      <c r="E70" s="167"/>
      <c r="F70" s="167"/>
      <c r="G70" s="168"/>
      <c r="H70" s="168"/>
      <c r="I70" s="168"/>
      <c r="J70" s="137">
        <v>7303</v>
      </c>
      <c r="K70" s="137">
        <v>7283.63</v>
      </c>
      <c r="L70" s="137">
        <f t="shared" si="8"/>
        <v>-19.3699999999999</v>
      </c>
      <c r="M70" s="169" t="s">
        <v>614</v>
      </c>
    </row>
    <row r="71" ht="15.75" spans="1:13">
      <c r="A71" s="141">
        <f>A70+1</f>
        <v>63</v>
      </c>
      <c r="B71" s="156" t="s">
        <v>615</v>
      </c>
      <c r="C71" s="73"/>
      <c r="D71" s="167"/>
      <c r="E71" s="167"/>
      <c r="F71" s="167"/>
      <c r="G71" s="168"/>
      <c r="H71" s="168"/>
      <c r="I71" s="168"/>
      <c r="J71" s="137">
        <v>12083.09</v>
      </c>
      <c r="K71" s="137">
        <v>13505.77</v>
      </c>
      <c r="L71" s="137">
        <f t="shared" si="8"/>
        <v>1422.68</v>
      </c>
      <c r="M71" s="169" t="s">
        <v>616</v>
      </c>
    </row>
    <row r="72" ht="15.75" spans="1:13">
      <c r="A72" s="141">
        <f>A71+1</f>
        <v>64</v>
      </c>
      <c r="B72" s="156" t="s">
        <v>617</v>
      </c>
      <c r="C72" s="73"/>
      <c r="D72" s="167"/>
      <c r="E72" s="167"/>
      <c r="F72" s="167"/>
      <c r="G72" s="168"/>
      <c r="H72" s="168"/>
      <c r="I72" s="168"/>
      <c r="J72" s="137">
        <v>9546.86</v>
      </c>
      <c r="K72" s="137">
        <v>9518.12</v>
      </c>
      <c r="L72" s="137">
        <f t="shared" si="8"/>
        <v>-28.7399999999998</v>
      </c>
      <c r="M72" s="169" t="s">
        <v>618</v>
      </c>
    </row>
    <row r="73" ht="15.75" spans="1:13">
      <c r="A73" s="170" t="s">
        <v>619</v>
      </c>
      <c r="B73" s="171"/>
      <c r="C73" s="171"/>
      <c r="D73" s="171"/>
      <c r="E73" s="171"/>
      <c r="F73" s="172"/>
      <c r="G73" s="168"/>
      <c r="H73" s="168"/>
      <c r="I73" s="168"/>
      <c r="J73" s="137">
        <v>130092.73</v>
      </c>
      <c r="K73" s="137">
        <v>132823.39</v>
      </c>
      <c r="L73" s="137">
        <f t="shared" si="8"/>
        <v>2730.66000000002</v>
      </c>
      <c r="M73" s="169" t="s">
        <v>620</v>
      </c>
    </row>
  </sheetData>
  <mergeCells count="15">
    <mergeCell ref="A1:M1"/>
    <mergeCell ref="A2:L2"/>
    <mergeCell ref="D4:F4"/>
    <mergeCell ref="G4:I4"/>
    <mergeCell ref="A6:I6"/>
    <mergeCell ref="A7:F7"/>
    <mergeCell ref="A69:F69"/>
    <mergeCell ref="A73:F73"/>
    <mergeCell ref="A4:A5"/>
    <mergeCell ref="B4:B5"/>
    <mergeCell ref="C4:C5"/>
    <mergeCell ref="J4:J5"/>
    <mergeCell ref="K4:K5"/>
    <mergeCell ref="L4:L5"/>
    <mergeCell ref="M4:M5"/>
  </mergeCells>
  <pageMargins left="0.75" right="0.75" top="1" bottom="1" header="0.5" footer="0.5"/>
  <pageSetup paperSize="9" scale="97" fitToHeight="0"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Zeros="0" workbookViewId="0">
      <selection activeCell="E39" sqref="E39"/>
    </sheetView>
  </sheetViews>
  <sheetFormatPr defaultColWidth="9" defaultRowHeight="13.5" outlineLevelCol="7"/>
  <cols>
    <col min="1" max="1" width="26.25" customWidth="1"/>
    <col min="2" max="3" width="8.625" customWidth="1"/>
    <col min="4" max="4" width="10.125" customWidth="1"/>
    <col min="5" max="5" width="60.625" customWidth="1"/>
    <col min="6" max="7" width="8.625" customWidth="1"/>
    <col min="8" max="8" width="10.125" customWidth="1"/>
  </cols>
  <sheetData>
    <row r="1" ht="20.25" spans="1:8">
      <c r="A1" s="100" t="s">
        <v>621</v>
      </c>
      <c r="B1" s="31"/>
      <c r="C1" s="31"/>
      <c r="D1" s="31"/>
      <c r="E1" s="101"/>
      <c r="F1" s="31"/>
      <c r="G1" s="31"/>
      <c r="H1" s="31"/>
    </row>
    <row r="2" ht="33" spans="1:8">
      <c r="A2" s="27" t="s">
        <v>622</v>
      </c>
      <c r="B2" s="26"/>
      <c r="C2" s="26"/>
      <c r="D2" s="26"/>
      <c r="E2" s="27"/>
      <c r="F2" s="26"/>
      <c r="G2" s="26"/>
      <c r="H2" s="26"/>
    </row>
    <row r="3" ht="14.25" spans="1:8">
      <c r="A3" s="102"/>
      <c r="B3" s="103"/>
      <c r="C3" s="104"/>
      <c r="D3" s="104"/>
      <c r="E3" s="105"/>
      <c r="F3" s="106" t="s">
        <v>11</v>
      </c>
      <c r="G3" s="106"/>
      <c r="H3" s="106"/>
    </row>
    <row r="4" ht="35" customHeight="1" spans="1:8">
      <c r="A4" s="107" t="s">
        <v>623</v>
      </c>
      <c r="B4" s="108" t="s">
        <v>624</v>
      </c>
      <c r="C4" s="108" t="s">
        <v>625</v>
      </c>
      <c r="D4" s="108" t="s">
        <v>626</v>
      </c>
      <c r="E4" s="107" t="s">
        <v>627</v>
      </c>
      <c r="F4" s="108" t="s">
        <v>624</v>
      </c>
      <c r="G4" s="108" t="s">
        <v>625</v>
      </c>
      <c r="H4" s="108" t="s">
        <v>626</v>
      </c>
    </row>
    <row r="5" ht="20" customHeight="1" spans="1:8">
      <c r="A5" s="109" t="s">
        <v>628</v>
      </c>
      <c r="B5" s="35">
        <v>0</v>
      </c>
      <c r="C5" s="35">
        <v>0</v>
      </c>
      <c r="D5" s="35">
        <v>0</v>
      </c>
      <c r="E5" s="109" t="s">
        <v>629</v>
      </c>
      <c r="F5" s="35">
        <v>199183</v>
      </c>
      <c r="G5" s="35">
        <v>400101.94</v>
      </c>
      <c r="H5" s="35">
        <v>200918.94</v>
      </c>
    </row>
    <row r="6" ht="20" customHeight="1" spans="1:8">
      <c r="A6" s="109" t="s">
        <v>630</v>
      </c>
      <c r="B6" s="40"/>
      <c r="C6" s="40"/>
      <c r="D6" s="40"/>
      <c r="E6" s="110" t="s">
        <v>631</v>
      </c>
      <c r="F6" s="111">
        <v>178242</v>
      </c>
      <c r="G6" s="111">
        <v>136286</v>
      </c>
      <c r="H6" s="40">
        <v>-41956</v>
      </c>
    </row>
    <row r="7" ht="20" customHeight="1" spans="1:8">
      <c r="A7" s="109"/>
      <c r="B7" s="40"/>
      <c r="C7" s="40"/>
      <c r="D7" s="40"/>
      <c r="E7" s="112" t="s">
        <v>632</v>
      </c>
      <c r="F7" s="113">
        <v>178201</v>
      </c>
      <c r="G7" s="113">
        <v>136245</v>
      </c>
      <c r="H7" s="114">
        <v>-41956</v>
      </c>
    </row>
    <row r="8" ht="20" customHeight="1" spans="1:8">
      <c r="A8" s="109"/>
      <c r="B8" s="40"/>
      <c r="C8" s="40"/>
      <c r="D8" s="40"/>
      <c r="E8" s="110" t="s">
        <v>633</v>
      </c>
      <c r="F8" s="111">
        <v>175655</v>
      </c>
      <c r="G8" s="40">
        <v>136197</v>
      </c>
      <c r="H8" s="40">
        <v>-39458</v>
      </c>
    </row>
    <row r="9" ht="20" customHeight="1" spans="1:8">
      <c r="A9" s="109"/>
      <c r="B9" s="40"/>
      <c r="C9" s="40"/>
      <c r="D9" s="40"/>
      <c r="E9" s="110" t="s">
        <v>634</v>
      </c>
      <c r="F9" s="111">
        <v>46</v>
      </c>
      <c r="G9" s="40">
        <v>48</v>
      </c>
      <c r="H9" s="40">
        <v>2</v>
      </c>
    </row>
    <row r="10" ht="20" customHeight="1" spans="1:8">
      <c r="A10" s="109"/>
      <c r="B10" s="40"/>
      <c r="C10" s="40"/>
      <c r="D10" s="40"/>
      <c r="E10" s="105" t="s">
        <v>635</v>
      </c>
      <c r="F10" s="111">
        <v>2500</v>
      </c>
      <c r="G10" s="40">
        <v>0</v>
      </c>
      <c r="H10" s="40">
        <v>-2500</v>
      </c>
    </row>
    <row r="11" ht="20" customHeight="1" spans="1:8">
      <c r="A11" s="109"/>
      <c r="B11" s="40"/>
      <c r="C11" s="40"/>
      <c r="D11" s="40"/>
      <c r="E11" s="112" t="s">
        <v>636</v>
      </c>
      <c r="F11" s="113">
        <v>41</v>
      </c>
      <c r="G11" s="113">
        <v>41</v>
      </c>
      <c r="H11" s="114">
        <v>0</v>
      </c>
    </row>
    <row r="12" ht="20" customHeight="1" spans="1:8">
      <c r="A12" s="109"/>
      <c r="B12" s="40"/>
      <c r="C12" s="40"/>
      <c r="D12" s="40"/>
      <c r="E12" s="110" t="s">
        <v>637</v>
      </c>
      <c r="F12" s="111">
        <v>41</v>
      </c>
      <c r="G12" s="40">
        <v>41</v>
      </c>
      <c r="H12" s="40">
        <v>0</v>
      </c>
    </row>
    <row r="13" ht="20" customHeight="1" spans="1:8">
      <c r="A13" s="109"/>
      <c r="B13" s="40"/>
      <c r="C13" s="40"/>
      <c r="D13" s="40"/>
      <c r="E13" s="110" t="s">
        <v>638</v>
      </c>
      <c r="F13" s="111">
        <v>0</v>
      </c>
      <c r="G13" s="111">
        <v>240265</v>
      </c>
      <c r="H13" s="40">
        <v>240265</v>
      </c>
    </row>
    <row r="14" ht="20" customHeight="1" spans="1:8">
      <c r="A14" s="109"/>
      <c r="B14" s="40"/>
      <c r="C14" s="40"/>
      <c r="D14" s="40"/>
      <c r="E14" s="112" t="s">
        <v>639</v>
      </c>
      <c r="F14" s="113">
        <v>0</v>
      </c>
      <c r="G14" s="113">
        <v>240265</v>
      </c>
      <c r="H14" s="114">
        <v>240265</v>
      </c>
    </row>
    <row r="15" ht="20" customHeight="1" spans="1:8">
      <c r="A15" s="109"/>
      <c r="B15" s="40"/>
      <c r="C15" s="40"/>
      <c r="D15" s="40"/>
      <c r="E15" s="110" t="s">
        <v>640</v>
      </c>
      <c r="F15" s="111">
        <v>0</v>
      </c>
      <c r="G15" s="40">
        <v>240265</v>
      </c>
      <c r="H15" s="40">
        <v>240265</v>
      </c>
    </row>
    <row r="16" ht="20" customHeight="1" spans="1:8">
      <c r="A16" s="109"/>
      <c r="B16" s="40"/>
      <c r="C16" s="40"/>
      <c r="D16" s="40"/>
      <c r="E16" s="110" t="s">
        <v>641</v>
      </c>
      <c r="F16" s="111">
        <v>20925</v>
      </c>
      <c r="G16" s="111">
        <v>23286.94</v>
      </c>
      <c r="H16" s="40">
        <v>2361.94</v>
      </c>
    </row>
    <row r="17" ht="20" customHeight="1" spans="1:8">
      <c r="A17" s="109"/>
      <c r="B17" s="40"/>
      <c r="C17" s="40"/>
      <c r="D17" s="40"/>
      <c r="E17" s="112" t="s">
        <v>642</v>
      </c>
      <c r="F17" s="113">
        <v>20925</v>
      </c>
      <c r="G17" s="113">
        <v>23286.94</v>
      </c>
      <c r="H17" s="114">
        <v>2361.94</v>
      </c>
    </row>
    <row r="18" ht="20" customHeight="1" spans="1:8">
      <c r="A18" s="109"/>
      <c r="B18" s="40"/>
      <c r="C18" s="40"/>
      <c r="D18" s="40"/>
      <c r="E18" s="115" t="s">
        <v>643</v>
      </c>
      <c r="F18" s="111">
        <v>137</v>
      </c>
      <c r="G18" s="111">
        <v>136.68</v>
      </c>
      <c r="H18" s="40">
        <v>-0.319999999999993</v>
      </c>
    </row>
    <row r="19" ht="20" customHeight="1" spans="1:8">
      <c r="A19" s="109"/>
      <c r="B19" s="40"/>
      <c r="C19" s="40"/>
      <c r="D19" s="40"/>
      <c r="E19" s="115" t="s">
        <v>644</v>
      </c>
      <c r="F19" s="111">
        <v>18126</v>
      </c>
      <c r="G19" s="111">
        <v>20462.26</v>
      </c>
      <c r="H19" s="40">
        <v>2336.26</v>
      </c>
    </row>
    <row r="20" ht="20" customHeight="1" spans="1:8">
      <c r="A20" s="109"/>
      <c r="B20" s="40"/>
      <c r="C20" s="40"/>
      <c r="D20" s="40"/>
      <c r="E20" s="115" t="s">
        <v>645</v>
      </c>
      <c r="F20" s="111">
        <v>2662</v>
      </c>
      <c r="G20" s="111">
        <v>2688</v>
      </c>
      <c r="H20" s="40">
        <v>26</v>
      </c>
    </row>
    <row r="21" ht="20" customHeight="1" spans="1:8">
      <c r="A21" s="109"/>
      <c r="B21" s="40"/>
      <c r="C21" s="40"/>
      <c r="D21" s="40"/>
      <c r="E21" s="110" t="s">
        <v>646</v>
      </c>
      <c r="F21" s="111">
        <v>16</v>
      </c>
      <c r="G21" s="111">
        <v>264</v>
      </c>
      <c r="H21" s="40">
        <v>248</v>
      </c>
    </row>
    <row r="22" ht="20" customHeight="1" spans="1:8">
      <c r="A22" s="109"/>
      <c r="B22" s="40"/>
      <c r="C22" s="40"/>
      <c r="D22" s="40"/>
      <c r="E22" s="112" t="s">
        <v>647</v>
      </c>
      <c r="F22" s="113">
        <v>16</v>
      </c>
      <c r="G22" s="113">
        <v>264</v>
      </c>
      <c r="H22" s="114">
        <v>248</v>
      </c>
    </row>
    <row r="23" ht="20" customHeight="1" spans="1:8">
      <c r="A23" s="109"/>
      <c r="B23" s="40"/>
      <c r="C23" s="40"/>
      <c r="D23" s="40"/>
      <c r="E23" s="110" t="s">
        <v>648</v>
      </c>
      <c r="F23" s="111">
        <v>16</v>
      </c>
      <c r="G23" s="40">
        <v>264</v>
      </c>
      <c r="H23" s="40">
        <v>248</v>
      </c>
    </row>
    <row r="24" ht="20" customHeight="1" spans="1:8">
      <c r="A24" s="109" t="s">
        <v>649</v>
      </c>
      <c r="B24" s="40">
        <v>48870</v>
      </c>
      <c r="C24" s="40">
        <v>51802</v>
      </c>
      <c r="D24" s="40">
        <v>2932</v>
      </c>
      <c r="E24" s="109" t="s">
        <v>650</v>
      </c>
      <c r="F24" s="40">
        <v>103291</v>
      </c>
      <c r="G24" s="40">
        <v>90524</v>
      </c>
      <c r="H24" s="40">
        <v>-12767</v>
      </c>
    </row>
    <row r="25" ht="20" customHeight="1" spans="1:8">
      <c r="A25" s="109" t="s">
        <v>651</v>
      </c>
      <c r="B25" s="40">
        <v>256485</v>
      </c>
      <c r="C25" s="40">
        <v>200621</v>
      </c>
      <c r="D25" s="40">
        <v>-55864</v>
      </c>
      <c r="E25" s="109" t="s">
        <v>652</v>
      </c>
      <c r="F25" s="40">
        <v>819</v>
      </c>
      <c r="G25" s="40">
        <v>0</v>
      </c>
      <c r="H25" s="40">
        <v>-819</v>
      </c>
    </row>
    <row r="26" ht="20" customHeight="1" spans="1:8">
      <c r="A26" s="109" t="s">
        <v>653</v>
      </c>
      <c r="B26" s="40">
        <v>107550</v>
      </c>
      <c r="C26" s="40">
        <v>113243</v>
      </c>
      <c r="D26" s="40">
        <v>5693</v>
      </c>
      <c r="E26" s="116" t="s">
        <v>654</v>
      </c>
      <c r="F26" s="40">
        <v>107550</v>
      </c>
      <c r="G26" s="40">
        <v>113243</v>
      </c>
      <c r="H26" s="40">
        <v>5693</v>
      </c>
    </row>
    <row r="27" ht="20" customHeight="1" spans="1:8">
      <c r="A27" s="116" t="s">
        <v>655</v>
      </c>
      <c r="B27" s="40">
        <v>17014</v>
      </c>
      <c r="C27" s="40">
        <v>259694</v>
      </c>
      <c r="D27" s="40">
        <v>242680</v>
      </c>
      <c r="E27" s="116" t="s">
        <v>656</v>
      </c>
      <c r="F27" s="40">
        <v>0</v>
      </c>
      <c r="G27" s="40">
        <v>0</v>
      </c>
      <c r="H27" s="40">
        <v>0</v>
      </c>
    </row>
    <row r="28" ht="20" customHeight="1" spans="1:8">
      <c r="A28" s="116" t="s">
        <v>657</v>
      </c>
      <c r="B28" s="40">
        <v>0</v>
      </c>
      <c r="C28" s="40">
        <v>0</v>
      </c>
      <c r="D28" s="40">
        <v>0</v>
      </c>
      <c r="E28" s="116" t="s">
        <v>658</v>
      </c>
      <c r="F28" s="40">
        <v>19076</v>
      </c>
      <c r="G28" s="40">
        <v>21491</v>
      </c>
      <c r="H28" s="40">
        <v>2415</v>
      </c>
    </row>
    <row r="29" ht="20" customHeight="1" spans="1:8">
      <c r="A29" s="116"/>
      <c r="B29" s="40"/>
      <c r="C29" s="40"/>
      <c r="D29" s="40"/>
      <c r="E29" s="112" t="s">
        <v>659</v>
      </c>
      <c r="F29" s="40">
        <v>19076</v>
      </c>
      <c r="G29" s="40">
        <v>21491</v>
      </c>
      <c r="H29" s="40">
        <v>2415</v>
      </c>
    </row>
    <row r="30" ht="20" customHeight="1" spans="1:8">
      <c r="A30" s="116"/>
      <c r="B30" s="40"/>
      <c r="C30" s="40"/>
      <c r="D30" s="40"/>
      <c r="E30" s="110" t="s">
        <v>660</v>
      </c>
      <c r="F30" s="40">
        <v>19076</v>
      </c>
      <c r="G30" s="40">
        <v>19076</v>
      </c>
      <c r="H30" s="40">
        <v>0</v>
      </c>
    </row>
    <row r="31" ht="20" customHeight="1" spans="1:8">
      <c r="A31" s="117"/>
      <c r="B31" s="40"/>
      <c r="C31" s="40"/>
      <c r="D31" s="40"/>
      <c r="E31" s="118" t="s">
        <v>661</v>
      </c>
      <c r="F31" s="40">
        <v>0</v>
      </c>
      <c r="G31" s="40">
        <v>2415</v>
      </c>
      <c r="H31" s="40">
        <v>2415</v>
      </c>
    </row>
    <row r="32" ht="20" customHeight="1" spans="1:8">
      <c r="A32" s="117" t="s">
        <v>662</v>
      </c>
      <c r="B32" s="40">
        <v>429919</v>
      </c>
      <c r="C32" s="40">
        <v>625360</v>
      </c>
      <c r="D32" s="40">
        <v>195441</v>
      </c>
      <c r="E32" s="117" t="s">
        <v>663</v>
      </c>
      <c r="F32" s="40">
        <v>429919</v>
      </c>
      <c r="G32" s="40">
        <v>625359.94</v>
      </c>
      <c r="H32" s="40">
        <v>195440.94</v>
      </c>
    </row>
    <row r="33" ht="20" customHeight="1" spans="1:8">
      <c r="A33" s="119" t="s">
        <v>664</v>
      </c>
      <c r="B33" s="120"/>
      <c r="C33" s="120"/>
      <c r="D33" s="120"/>
      <c r="E33" s="121"/>
      <c r="F33" s="120"/>
      <c r="G33" s="120"/>
      <c r="H33" s="120"/>
    </row>
  </sheetData>
  <mergeCells count="4">
    <mergeCell ref="A2:H2"/>
    <mergeCell ref="A3:B3"/>
    <mergeCell ref="F3:H3"/>
    <mergeCell ref="A33:H33"/>
  </mergeCells>
  <pageMargins left="0.75" right="0.75" top="1" bottom="1" header="0.5" footer="0.5"/>
  <pageSetup paperSize="9" scale="9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showZeros="0" workbookViewId="0">
      <selection activeCell="M53" sqref="M53"/>
    </sheetView>
  </sheetViews>
  <sheetFormatPr defaultColWidth="9" defaultRowHeight="13.5"/>
  <cols>
    <col min="1" max="1" width="5.625" customWidth="1"/>
    <col min="2" max="2" width="32.625" customWidth="1"/>
    <col min="3" max="3" width="8.125" customWidth="1"/>
    <col min="4" max="4" width="9.625" customWidth="1"/>
    <col min="5" max="5" width="10" customWidth="1"/>
    <col min="6" max="6" width="5.625" customWidth="1"/>
    <col min="7" max="7" width="44.625" customWidth="1"/>
    <col min="8" max="9" width="8.125" customWidth="1"/>
    <col min="10" max="10" width="10" customWidth="1"/>
  </cols>
  <sheetData>
    <row r="1" ht="20.25" spans="1:10">
      <c r="A1" s="47" t="s">
        <v>665</v>
      </c>
      <c r="B1" s="48"/>
      <c r="C1" s="49"/>
      <c r="D1" s="49"/>
      <c r="E1" s="49"/>
      <c r="F1" s="48"/>
      <c r="G1" s="48"/>
      <c r="H1" s="49"/>
      <c r="I1" s="50"/>
      <c r="J1" s="51"/>
    </row>
    <row r="2" ht="29.25" spans="1:10">
      <c r="A2" s="52" t="s">
        <v>666</v>
      </c>
      <c r="B2" s="52"/>
      <c r="C2" s="53"/>
      <c r="D2" s="53"/>
      <c r="E2" s="53"/>
      <c r="F2" s="52"/>
      <c r="G2" s="52"/>
      <c r="H2" s="53"/>
      <c r="I2" s="53"/>
      <c r="J2" s="53"/>
    </row>
    <row r="3" ht="15.75" spans="1:10">
      <c r="A3" s="54"/>
      <c r="B3" s="54"/>
      <c r="C3" s="55"/>
      <c r="D3" s="55"/>
      <c r="E3" s="55"/>
      <c r="F3" s="56"/>
      <c r="G3" s="57"/>
      <c r="H3" s="58"/>
      <c r="I3" s="59"/>
      <c r="J3" s="60" t="s">
        <v>11</v>
      </c>
    </row>
    <row r="4" ht="28.5" spans="1:10">
      <c r="A4" s="61" t="s">
        <v>475</v>
      </c>
      <c r="B4" s="62" t="s">
        <v>623</v>
      </c>
      <c r="C4" s="63" t="s">
        <v>624</v>
      </c>
      <c r="D4" s="63" t="s">
        <v>625</v>
      </c>
      <c r="E4" s="63" t="s">
        <v>626</v>
      </c>
      <c r="F4" s="64" t="s">
        <v>475</v>
      </c>
      <c r="G4" s="64" t="s">
        <v>627</v>
      </c>
      <c r="H4" s="63" t="s">
        <v>624</v>
      </c>
      <c r="I4" s="63" t="s">
        <v>625</v>
      </c>
      <c r="J4" s="63" t="s">
        <v>626</v>
      </c>
    </row>
    <row r="5" ht="15.75" spans="1:10">
      <c r="A5" s="65" t="s">
        <v>667</v>
      </c>
      <c r="B5" s="66"/>
      <c r="C5" s="67">
        <v>234337</v>
      </c>
      <c r="D5" s="67">
        <v>185297</v>
      </c>
      <c r="E5" s="67">
        <v>-49040</v>
      </c>
      <c r="F5" s="68" t="s">
        <v>668</v>
      </c>
      <c r="G5" s="69"/>
      <c r="H5" s="70">
        <v>127778</v>
      </c>
      <c r="I5" s="70">
        <v>114114</v>
      </c>
      <c r="J5" s="70">
        <v>-13664</v>
      </c>
    </row>
    <row r="6" ht="28.5" spans="1:10">
      <c r="A6" s="71">
        <v>1</v>
      </c>
      <c r="B6" s="72" t="s">
        <v>669</v>
      </c>
      <c r="C6" s="73">
        <v>40206</v>
      </c>
      <c r="D6" s="73">
        <v>43484</v>
      </c>
      <c r="E6" s="73">
        <v>3278</v>
      </c>
      <c r="F6" s="71">
        <v>1</v>
      </c>
      <c r="G6" s="72" t="s">
        <v>670</v>
      </c>
      <c r="H6" s="74">
        <v>50000</v>
      </c>
      <c r="I6" s="74">
        <v>71921</v>
      </c>
      <c r="J6" s="74">
        <v>21921</v>
      </c>
    </row>
    <row r="7" ht="28.5" spans="1:10">
      <c r="A7" s="71">
        <v>2</v>
      </c>
      <c r="B7" s="72" t="s">
        <v>671</v>
      </c>
      <c r="C7" s="73">
        <v>19021</v>
      </c>
      <c r="D7" s="73">
        <v>22152</v>
      </c>
      <c r="E7" s="73">
        <v>3131</v>
      </c>
      <c r="F7" s="71">
        <v>2</v>
      </c>
      <c r="G7" s="72" t="s">
        <v>672</v>
      </c>
      <c r="H7" s="74">
        <v>26900</v>
      </c>
      <c r="I7" s="74">
        <v>12700</v>
      </c>
      <c r="J7" s="74">
        <v>-14200</v>
      </c>
    </row>
    <row r="8" ht="28.5" spans="1:10">
      <c r="A8" s="71">
        <v>3</v>
      </c>
      <c r="B8" s="72" t="s">
        <v>673</v>
      </c>
      <c r="C8" s="73">
        <v>37892</v>
      </c>
      <c r="D8" s="73">
        <v>68025</v>
      </c>
      <c r="E8" s="73">
        <v>30133</v>
      </c>
      <c r="F8" s="71">
        <v>3</v>
      </c>
      <c r="G8" s="72" t="s">
        <v>674</v>
      </c>
      <c r="H8" s="74">
        <v>9256</v>
      </c>
      <c r="I8" s="74">
        <v>0</v>
      </c>
      <c r="J8" s="74">
        <v>-9256</v>
      </c>
    </row>
    <row r="9" ht="28.5" spans="1:10">
      <c r="A9" s="71">
        <v>4</v>
      </c>
      <c r="B9" s="72" t="s">
        <v>675</v>
      </c>
      <c r="C9" s="73">
        <v>37986</v>
      </c>
      <c r="D9" s="73">
        <v>17890</v>
      </c>
      <c r="E9" s="73">
        <v>-20096</v>
      </c>
      <c r="F9" s="71">
        <v>4</v>
      </c>
      <c r="G9" s="72" t="s">
        <v>676</v>
      </c>
      <c r="H9" s="74">
        <v>8000</v>
      </c>
      <c r="I9" s="74">
        <v>5161</v>
      </c>
      <c r="J9" s="74">
        <v>-2839</v>
      </c>
    </row>
    <row r="10" ht="28.5" spans="1:10">
      <c r="A10" s="71">
        <v>5</v>
      </c>
      <c r="B10" s="72" t="s">
        <v>677</v>
      </c>
      <c r="C10" s="73">
        <v>33425</v>
      </c>
      <c r="D10" s="73">
        <v>16947</v>
      </c>
      <c r="E10" s="73">
        <v>-16478</v>
      </c>
      <c r="F10" s="71">
        <v>5</v>
      </c>
      <c r="G10" s="72" t="s">
        <v>678</v>
      </c>
      <c r="H10" s="74">
        <v>6312</v>
      </c>
      <c r="I10" s="74">
        <v>0</v>
      </c>
      <c r="J10" s="74">
        <v>-6312</v>
      </c>
    </row>
    <row r="11" ht="15.75" spans="1:10">
      <c r="A11" s="71">
        <v>6</v>
      </c>
      <c r="B11" s="72" t="s">
        <v>679</v>
      </c>
      <c r="C11" s="73">
        <v>0</v>
      </c>
      <c r="D11" s="73">
        <v>12328</v>
      </c>
      <c r="E11" s="73">
        <v>12328</v>
      </c>
      <c r="F11" s="71">
        <v>6</v>
      </c>
      <c r="G11" s="72" t="s">
        <v>680</v>
      </c>
      <c r="H11" s="74">
        <v>4960</v>
      </c>
      <c r="I11" s="74">
        <v>1960</v>
      </c>
      <c r="J11" s="74">
        <v>-3000</v>
      </c>
    </row>
    <row r="12" ht="28.5" spans="1:10">
      <c r="A12" s="71">
        <v>7</v>
      </c>
      <c r="B12" s="72" t="s">
        <v>681</v>
      </c>
      <c r="C12" s="73">
        <v>5056</v>
      </c>
      <c r="D12" s="73">
        <v>0</v>
      </c>
      <c r="E12" s="73">
        <v>-5056</v>
      </c>
      <c r="F12" s="71">
        <v>7</v>
      </c>
      <c r="G12" s="72" t="s">
        <v>682</v>
      </c>
      <c r="H12" s="74">
        <v>4513</v>
      </c>
      <c r="I12" s="74">
        <v>513</v>
      </c>
      <c r="J12" s="74">
        <v>-4000</v>
      </c>
    </row>
    <row r="13" ht="28.5" spans="1:10">
      <c r="A13" s="71">
        <v>8</v>
      </c>
      <c r="B13" s="72" t="s">
        <v>683</v>
      </c>
      <c r="C13" s="73">
        <v>794</v>
      </c>
      <c r="D13" s="73">
        <v>0</v>
      </c>
      <c r="E13" s="73">
        <v>-794</v>
      </c>
      <c r="F13" s="71">
        <v>8</v>
      </c>
      <c r="G13" s="72" t="s">
        <v>684</v>
      </c>
      <c r="H13" s="74">
        <v>2500</v>
      </c>
      <c r="I13" s="74">
        <v>0</v>
      </c>
      <c r="J13" s="74">
        <v>-2500</v>
      </c>
    </row>
    <row r="14" ht="15.75" spans="1:10">
      <c r="A14" s="71">
        <v>9</v>
      </c>
      <c r="B14" s="72" t="s">
        <v>685</v>
      </c>
      <c r="C14" s="73">
        <v>7182</v>
      </c>
      <c r="D14" s="73">
        <v>0</v>
      </c>
      <c r="E14" s="73">
        <v>-7182</v>
      </c>
      <c r="F14" s="71">
        <v>9</v>
      </c>
      <c r="G14" s="72" t="s">
        <v>686</v>
      </c>
      <c r="H14" s="74">
        <v>2400</v>
      </c>
      <c r="I14" s="74">
        <v>1900</v>
      </c>
      <c r="J14" s="74">
        <v>-500</v>
      </c>
    </row>
    <row r="15" ht="15.75" spans="1:10">
      <c r="A15" s="75">
        <v>10</v>
      </c>
      <c r="B15" s="76" t="s">
        <v>687</v>
      </c>
      <c r="C15" s="77">
        <v>9757</v>
      </c>
      <c r="D15" s="77">
        <v>0</v>
      </c>
      <c r="E15" s="77">
        <v>-9757</v>
      </c>
      <c r="F15" s="71">
        <v>10</v>
      </c>
      <c r="G15" s="72" t="s">
        <v>688</v>
      </c>
      <c r="H15" s="74">
        <v>1800</v>
      </c>
      <c r="I15" s="74">
        <v>702</v>
      </c>
      <c r="J15" s="74">
        <v>-1098</v>
      </c>
    </row>
    <row r="16" ht="15.75" spans="1:10">
      <c r="A16" s="75">
        <v>11</v>
      </c>
      <c r="B16" s="76" t="s">
        <v>689</v>
      </c>
      <c r="C16" s="77">
        <v>5226</v>
      </c>
      <c r="D16" s="77">
        <v>0</v>
      </c>
      <c r="E16" s="77">
        <v>-5226</v>
      </c>
      <c r="F16" s="71">
        <v>11</v>
      </c>
      <c r="G16" s="72" t="s">
        <v>690</v>
      </c>
      <c r="H16" s="74">
        <v>1100</v>
      </c>
      <c r="I16" s="74">
        <v>500</v>
      </c>
      <c r="J16" s="74">
        <v>-600</v>
      </c>
    </row>
    <row r="17" ht="15.75" spans="1:10">
      <c r="A17" s="75">
        <v>12</v>
      </c>
      <c r="B17" s="76" t="s">
        <v>691</v>
      </c>
      <c r="C17" s="77">
        <v>28860</v>
      </c>
      <c r="D17" s="77">
        <v>0</v>
      </c>
      <c r="E17" s="77">
        <v>-28860</v>
      </c>
      <c r="F17" s="71">
        <v>12</v>
      </c>
      <c r="G17" s="72" t="s">
        <v>692</v>
      </c>
      <c r="H17" s="74">
        <v>1060</v>
      </c>
      <c r="I17" s="74">
        <v>361</v>
      </c>
      <c r="J17" s="74">
        <v>-699</v>
      </c>
    </row>
    <row r="18" ht="28.5" spans="1:10">
      <c r="A18" s="75">
        <v>13</v>
      </c>
      <c r="B18" s="76" t="s">
        <v>693</v>
      </c>
      <c r="C18" s="77">
        <v>5098</v>
      </c>
      <c r="D18" s="77">
        <v>0</v>
      </c>
      <c r="E18" s="77">
        <v>-5098</v>
      </c>
      <c r="F18" s="71">
        <v>13</v>
      </c>
      <c r="G18" s="72" t="s">
        <v>694</v>
      </c>
      <c r="H18" s="74">
        <v>1038</v>
      </c>
      <c r="I18" s="74">
        <v>0</v>
      </c>
      <c r="J18" s="74">
        <v>-1038</v>
      </c>
    </row>
    <row r="19" ht="15.75" spans="1:10">
      <c r="A19" s="71">
        <v>14</v>
      </c>
      <c r="B19" s="78" t="s">
        <v>695</v>
      </c>
      <c r="C19" s="79">
        <v>3834</v>
      </c>
      <c r="D19" s="79">
        <v>4471</v>
      </c>
      <c r="E19" s="77">
        <v>637</v>
      </c>
      <c r="F19" s="71">
        <v>14</v>
      </c>
      <c r="G19" s="72" t="s">
        <v>696</v>
      </c>
      <c r="H19" s="74">
        <v>1000</v>
      </c>
      <c r="I19" s="74">
        <v>0</v>
      </c>
      <c r="J19" s="74">
        <v>-1000</v>
      </c>
    </row>
    <row r="20" ht="15.75" spans="1:10">
      <c r="A20" s="65" t="s">
        <v>697</v>
      </c>
      <c r="B20" s="66"/>
      <c r="C20" s="67">
        <v>7453</v>
      </c>
      <c r="D20" s="67">
        <v>3258</v>
      </c>
      <c r="E20" s="67">
        <v>-4195</v>
      </c>
      <c r="F20" s="71">
        <v>15</v>
      </c>
      <c r="G20" s="72" t="s">
        <v>698</v>
      </c>
      <c r="H20" s="74">
        <v>1000</v>
      </c>
      <c r="I20" s="74">
        <v>960</v>
      </c>
      <c r="J20" s="74">
        <v>-40</v>
      </c>
    </row>
    <row r="21" ht="15.75" spans="1:10">
      <c r="A21" s="65" t="s">
        <v>699</v>
      </c>
      <c r="B21" s="66"/>
      <c r="C21" s="67">
        <v>14695</v>
      </c>
      <c r="D21" s="67">
        <v>12066</v>
      </c>
      <c r="E21" s="67">
        <v>-2629</v>
      </c>
      <c r="F21" s="71">
        <v>16</v>
      </c>
      <c r="G21" s="72" t="s">
        <v>700</v>
      </c>
      <c r="H21" s="74">
        <v>1000</v>
      </c>
      <c r="I21" s="74">
        <v>1360</v>
      </c>
      <c r="J21" s="74">
        <v>360</v>
      </c>
    </row>
    <row r="22" ht="15.75" spans="1:10">
      <c r="A22" s="65" t="s">
        <v>33</v>
      </c>
      <c r="B22" s="66"/>
      <c r="C22" s="67">
        <v>17014</v>
      </c>
      <c r="D22" s="67">
        <v>259694</v>
      </c>
      <c r="E22" s="67">
        <v>242680</v>
      </c>
      <c r="F22" s="71">
        <v>17</v>
      </c>
      <c r="G22" s="72" t="s">
        <v>701</v>
      </c>
      <c r="H22" s="74">
        <v>818</v>
      </c>
      <c r="I22" s="74">
        <v>30</v>
      </c>
      <c r="J22" s="74">
        <v>-788</v>
      </c>
    </row>
    <row r="23" ht="15.75" spans="1:10">
      <c r="A23" s="65" t="s">
        <v>702</v>
      </c>
      <c r="B23" s="66"/>
      <c r="C23" s="80">
        <v>0</v>
      </c>
      <c r="D23" s="67"/>
      <c r="E23" s="67">
        <v>0</v>
      </c>
      <c r="F23" s="71">
        <v>18</v>
      </c>
      <c r="G23" s="72" t="s">
        <v>703</v>
      </c>
      <c r="H23" s="74">
        <v>500</v>
      </c>
      <c r="I23" s="74">
        <v>49</v>
      </c>
      <c r="J23" s="74">
        <v>-451</v>
      </c>
    </row>
    <row r="24" ht="15.75" spans="1:10">
      <c r="A24" s="65" t="s">
        <v>37</v>
      </c>
      <c r="B24" s="66"/>
      <c r="C24" s="80">
        <v>48870</v>
      </c>
      <c r="D24" s="80">
        <v>51802</v>
      </c>
      <c r="E24" s="67">
        <v>2932</v>
      </c>
      <c r="F24" s="71">
        <v>19</v>
      </c>
      <c r="G24" s="72" t="s">
        <v>704</v>
      </c>
      <c r="H24" s="74">
        <v>500</v>
      </c>
      <c r="I24" s="74">
        <v>0</v>
      </c>
      <c r="J24" s="74">
        <v>-500</v>
      </c>
    </row>
    <row r="25" ht="15.75" spans="1:10">
      <c r="A25" s="65" t="s">
        <v>705</v>
      </c>
      <c r="B25" s="66"/>
      <c r="C25" s="80">
        <v>107550</v>
      </c>
      <c r="D25" s="70">
        <v>113243</v>
      </c>
      <c r="E25" s="67">
        <v>5693</v>
      </c>
      <c r="F25" s="71">
        <v>20</v>
      </c>
      <c r="G25" s="72" t="s">
        <v>706</v>
      </c>
      <c r="H25" s="74">
        <v>500</v>
      </c>
      <c r="I25" s="74">
        <v>500</v>
      </c>
      <c r="J25" s="74">
        <v>0</v>
      </c>
    </row>
    <row r="26" ht="15.75" spans="1:10">
      <c r="A26" s="71"/>
      <c r="B26" s="81"/>
      <c r="C26" s="82"/>
      <c r="D26" s="82"/>
      <c r="E26" s="82"/>
      <c r="F26" s="71">
        <v>21</v>
      </c>
      <c r="G26" s="72" t="s">
        <v>707</v>
      </c>
      <c r="H26" s="74">
        <v>500</v>
      </c>
      <c r="I26" s="74">
        <v>235</v>
      </c>
      <c r="J26" s="74">
        <v>-265</v>
      </c>
    </row>
    <row r="27" ht="15.75" spans="1:10">
      <c r="A27" s="71"/>
      <c r="B27" s="81"/>
      <c r="C27" s="82"/>
      <c r="D27" s="82"/>
      <c r="E27" s="82"/>
      <c r="F27" s="71">
        <v>22</v>
      </c>
      <c r="G27" s="72" t="s">
        <v>708</v>
      </c>
      <c r="H27" s="74">
        <v>400</v>
      </c>
      <c r="I27" s="74">
        <v>400</v>
      </c>
      <c r="J27" s="74">
        <v>0</v>
      </c>
    </row>
    <row r="28" ht="28.5" spans="1:10">
      <c r="A28" s="71"/>
      <c r="B28" s="81"/>
      <c r="C28" s="82"/>
      <c r="D28" s="82"/>
      <c r="E28" s="82"/>
      <c r="F28" s="71">
        <v>23</v>
      </c>
      <c r="G28" s="72" t="s">
        <v>709</v>
      </c>
      <c r="H28" s="74">
        <v>375</v>
      </c>
      <c r="I28" s="74">
        <v>0</v>
      </c>
      <c r="J28" s="74">
        <v>-375</v>
      </c>
    </row>
    <row r="29" ht="15.75" spans="1:10">
      <c r="A29" s="71"/>
      <c r="B29" s="81"/>
      <c r="C29" s="82"/>
      <c r="D29" s="82"/>
      <c r="E29" s="82"/>
      <c r="F29" s="71">
        <v>24</v>
      </c>
      <c r="G29" s="72" t="s">
        <v>710</v>
      </c>
      <c r="H29" s="74">
        <v>309</v>
      </c>
      <c r="I29" s="74">
        <v>0</v>
      </c>
      <c r="J29" s="74">
        <v>-309</v>
      </c>
    </row>
    <row r="30" ht="15.75" spans="1:10">
      <c r="A30" s="71"/>
      <c r="B30" s="81"/>
      <c r="C30" s="82"/>
      <c r="D30" s="82"/>
      <c r="E30" s="82"/>
      <c r="F30" s="71">
        <v>25</v>
      </c>
      <c r="G30" s="72" t="s">
        <v>711</v>
      </c>
      <c r="H30" s="74">
        <v>300</v>
      </c>
      <c r="I30" s="74">
        <v>162</v>
      </c>
      <c r="J30" s="74">
        <v>-138</v>
      </c>
    </row>
    <row r="31" ht="15.75" spans="1:10">
      <c r="A31" s="71"/>
      <c r="B31" s="81"/>
      <c r="C31" s="82"/>
      <c r="D31" s="82"/>
      <c r="E31" s="82"/>
      <c r="F31" s="71">
        <v>26</v>
      </c>
      <c r="G31" s="83" t="s">
        <v>712</v>
      </c>
      <c r="H31" s="74">
        <v>400</v>
      </c>
      <c r="I31" s="74">
        <v>206</v>
      </c>
      <c r="J31" s="74">
        <v>-194</v>
      </c>
    </row>
    <row r="32" ht="15.75" spans="1:10">
      <c r="A32" s="71"/>
      <c r="B32" s="81"/>
      <c r="C32" s="82"/>
      <c r="D32" s="82"/>
      <c r="E32" s="82"/>
      <c r="F32" s="71">
        <v>27</v>
      </c>
      <c r="G32" s="83" t="s">
        <v>713</v>
      </c>
      <c r="H32" s="74">
        <v>195</v>
      </c>
      <c r="I32" s="74">
        <v>0</v>
      </c>
      <c r="J32" s="74">
        <v>-195</v>
      </c>
    </row>
    <row r="33" ht="15.75" spans="1:10">
      <c r="A33" s="71"/>
      <c r="B33" s="81"/>
      <c r="C33" s="82"/>
      <c r="D33" s="82"/>
      <c r="E33" s="82"/>
      <c r="F33" s="71">
        <v>28</v>
      </c>
      <c r="G33" s="83" t="s">
        <v>714</v>
      </c>
      <c r="H33" s="74">
        <v>55</v>
      </c>
      <c r="I33" s="74">
        <v>55</v>
      </c>
      <c r="J33" s="74">
        <v>0</v>
      </c>
    </row>
    <row r="34" ht="15.75" spans="1:10">
      <c r="A34" s="71"/>
      <c r="B34" s="81"/>
      <c r="C34" s="82"/>
      <c r="D34" s="82"/>
      <c r="E34" s="82"/>
      <c r="F34" s="71">
        <v>29</v>
      </c>
      <c r="G34" s="83" t="s">
        <v>715</v>
      </c>
      <c r="H34" s="74">
        <v>41</v>
      </c>
      <c r="I34" s="74">
        <v>41</v>
      </c>
      <c r="J34" s="74">
        <v>0</v>
      </c>
    </row>
    <row r="35" ht="15.75" spans="1:10">
      <c r="A35" s="71"/>
      <c r="B35" s="81"/>
      <c r="C35" s="82"/>
      <c r="D35" s="82"/>
      <c r="E35" s="82"/>
      <c r="F35" s="71">
        <v>30</v>
      </c>
      <c r="G35" s="83" t="s">
        <v>716</v>
      </c>
      <c r="H35" s="74">
        <v>40</v>
      </c>
      <c r="I35" s="74">
        <v>40</v>
      </c>
      <c r="J35" s="74">
        <v>0</v>
      </c>
    </row>
    <row r="36" ht="15.75" spans="1:10">
      <c r="A36" s="71"/>
      <c r="B36" s="81"/>
      <c r="C36" s="82"/>
      <c r="D36" s="82"/>
      <c r="E36" s="82"/>
      <c r="F36" s="71">
        <v>31</v>
      </c>
      <c r="G36" s="83" t="s">
        <v>717</v>
      </c>
      <c r="H36" s="74">
        <v>6</v>
      </c>
      <c r="I36" s="74">
        <v>6</v>
      </c>
      <c r="J36" s="74">
        <v>0</v>
      </c>
    </row>
    <row r="37" ht="15.75" spans="1:10">
      <c r="A37" s="71"/>
      <c r="B37" s="81"/>
      <c r="C37" s="82"/>
      <c r="D37" s="82"/>
      <c r="E37" s="82"/>
      <c r="F37" s="71">
        <v>32</v>
      </c>
      <c r="G37" s="84" t="s">
        <v>718</v>
      </c>
      <c r="H37" s="74">
        <v>0</v>
      </c>
      <c r="I37" s="79">
        <v>14200</v>
      </c>
      <c r="J37" s="74">
        <v>14200</v>
      </c>
    </row>
    <row r="38" ht="15.75" spans="1:10">
      <c r="A38" s="71"/>
      <c r="B38" s="81"/>
      <c r="C38" s="82"/>
      <c r="D38" s="82"/>
      <c r="E38" s="82"/>
      <c r="F38" s="71">
        <v>33</v>
      </c>
      <c r="G38" s="84" t="s">
        <v>719</v>
      </c>
      <c r="H38" s="74">
        <v>0</v>
      </c>
      <c r="I38" s="79">
        <v>104</v>
      </c>
      <c r="J38" s="74">
        <v>104</v>
      </c>
    </row>
    <row r="39" ht="15.75" spans="1:10">
      <c r="A39" s="71"/>
      <c r="B39" s="81"/>
      <c r="C39" s="82"/>
      <c r="D39" s="82"/>
      <c r="E39" s="82"/>
      <c r="F39" s="71">
        <v>34</v>
      </c>
      <c r="G39" s="84" t="s">
        <v>720</v>
      </c>
      <c r="H39" s="74">
        <v>0</v>
      </c>
      <c r="I39" s="79">
        <v>45</v>
      </c>
      <c r="J39" s="74">
        <v>45</v>
      </c>
    </row>
    <row r="40" ht="15.75" spans="1:10">
      <c r="A40" s="71"/>
      <c r="B40" s="81"/>
      <c r="C40" s="82"/>
      <c r="D40" s="82"/>
      <c r="E40" s="82"/>
      <c r="F40" s="71">
        <v>35</v>
      </c>
      <c r="G40" s="84" t="s">
        <v>721</v>
      </c>
      <c r="H40" s="74">
        <v>0</v>
      </c>
      <c r="I40" s="79">
        <v>3</v>
      </c>
      <c r="J40" s="74">
        <v>3</v>
      </c>
    </row>
    <row r="41" ht="15.75" spans="1:10">
      <c r="A41" s="71"/>
      <c r="B41" s="81"/>
      <c r="C41" s="82"/>
      <c r="D41" s="82"/>
      <c r="E41" s="82"/>
      <c r="F41" s="85" t="s">
        <v>722</v>
      </c>
      <c r="G41" s="86"/>
      <c r="H41" s="70">
        <v>0</v>
      </c>
      <c r="I41" s="70">
        <v>242680</v>
      </c>
      <c r="J41" s="70">
        <v>242680</v>
      </c>
    </row>
    <row r="42" ht="30" spans="1:10">
      <c r="A42" s="71"/>
      <c r="B42" s="81"/>
      <c r="C42" s="82"/>
      <c r="D42" s="82"/>
      <c r="E42" s="82"/>
      <c r="F42" s="87">
        <v>1</v>
      </c>
      <c r="G42" s="88" t="s">
        <v>723</v>
      </c>
      <c r="H42" s="89">
        <v>0</v>
      </c>
      <c r="I42" s="89">
        <v>114000</v>
      </c>
      <c r="J42" s="90">
        <v>114000</v>
      </c>
    </row>
    <row r="43" ht="15.75" spans="1:10">
      <c r="A43" s="71"/>
      <c r="B43" s="81"/>
      <c r="C43" s="82"/>
      <c r="D43" s="82"/>
      <c r="E43" s="82"/>
      <c r="F43" s="87">
        <v>2</v>
      </c>
      <c r="G43" s="88" t="s">
        <v>724</v>
      </c>
      <c r="H43" s="89">
        <v>0</v>
      </c>
      <c r="I43" s="89">
        <v>100000</v>
      </c>
      <c r="J43" s="90">
        <v>100000</v>
      </c>
    </row>
    <row r="44" ht="15.75" spans="1:10">
      <c r="A44" s="71"/>
      <c r="B44" s="81"/>
      <c r="C44" s="82"/>
      <c r="D44" s="82"/>
      <c r="E44" s="82"/>
      <c r="F44" s="87">
        <v>3</v>
      </c>
      <c r="G44" s="91" t="s">
        <v>725</v>
      </c>
      <c r="H44" s="89">
        <v>0</v>
      </c>
      <c r="I44" s="89">
        <v>5000</v>
      </c>
      <c r="J44" s="90">
        <v>5000</v>
      </c>
    </row>
    <row r="45" ht="15.75" spans="1:10">
      <c r="A45" s="71"/>
      <c r="B45" s="81"/>
      <c r="C45" s="82"/>
      <c r="D45" s="82"/>
      <c r="E45" s="82"/>
      <c r="F45" s="87">
        <v>4</v>
      </c>
      <c r="G45" s="91" t="s">
        <v>726</v>
      </c>
      <c r="H45" s="89">
        <v>0</v>
      </c>
      <c r="I45" s="89">
        <v>1340</v>
      </c>
      <c r="J45" s="90">
        <v>1340</v>
      </c>
    </row>
    <row r="46" ht="15.75" spans="1:10">
      <c r="A46" s="71"/>
      <c r="B46" s="81"/>
      <c r="C46" s="82"/>
      <c r="D46" s="82"/>
      <c r="E46" s="82"/>
      <c r="F46" s="87">
        <v>5</v>
      </c>
      <c r="G46" s="91" t="s">
        <v>727</v>
      </c>
      <c r="H46" s="89">
        <v>0</v>
      </c>
      <c r="I46" s="89">
        <v>421</v>
      </c>
      <c r="J46" s="90">
        <v>421</v>
      </c>
    </row>
    <row r="47" ht="15.75" spans="1:10">
      <c r="A47" s="71"/>
      <c r="B47" s="81"/>
      <c r="C47" s="82"/>
      <c r="D47" s="82"/>
      <c r="E47" s="82"/>
      <c r="F47" s="87">
        <v>6</v>
      </c>
      <c r="G47" s="91" t="s">
        <v>728</v>
      </c>
      <c r="H47" s="89">
        <v>0</v>
      </c>
      <c r="I47" s="89">
        <v>19504</v>
      </c>
      <c r="J47" s="90">
        <v>19504</v>
      </c>
    </row>
    <row r="48" ht="15.75" spans="1:10">
      <c r="A48" s="71"/>
      <c r="B48" s="81"/>
      <c r="C48" s="77"/>
      <c r="D48" s="77"/>
      <c r="E48" s="77"/>
      <c r="F48" s="87">
        <v>7</v>
      </c>
      <c r="G48" s="91" t="s">
        <v>729</v>
      </c>
      <c r="H48" s="89">
        <v>0</v>
      </c>
      <c r="I48" s="89">
        <v>2415</v>
      </c>
      <c r="J48" s="89">
        <v>2415</v>
      </c>
    </row>
    <row r="49" ht="15.75" spans="1:10">
      <c r="A49" s="71"/>
      <c r="B49" s="81"/>
      <c r="C49" s="77"/>
      <c r="D49" s="77"/>
      <c r="E49" s="77"/>
      <c r="F49" s="68" t="s">
        <v>730</v>
      </c>
      <c r="G49" s="69"/>
      <c r="H49" s="70">
        <v>6188</v>
      </c>
      <c r="I49" s="70">
        <v>6188</v>
      </c>
      <c r="J49" s="92">
        <v>0</v>
      </c>
    </row>
    <row r="50" ht="30" spans="1:10">
      <c r="A50" s="71"/>
      <c r="B50" s="81"/>
      <c r="C50" s="77"/>
      <c r="D50" s="77"/>
      <c r="E50" s="77"/>
      <c r="F50" s="87">
        <v>1</v>
      </c>
      <c r="G50" s="91" t="s">
        <v>731</v>
      </c>
      <c r="H50" s="89">
        <v>6188</v>
      </c>
      <c r="I50" s="89">
        <v>6188</v>
      </c>
      <c r="J50" s="90">
        <v>0</v>
      </c>
    </row>
    <row r="51" ht="15.75" spans="1:10">
      <c r="A51" s="71"/>
      <c r="B51" s="81"/>
      <c r="C51" s="82"/>
      <c r="D51" s="82"/>
      <c r="E51" s="82"/>
      <c r="F51" s="85" t="s">
        <v>732</v>
      </c>
      <c r="G51" s="86"/>
      <c r="H51" s="70">
        <v>8533.46</v>
      </c>
      <c r="I51" s="70">
        <v>6086</v>
      </c>
      <c r="J51" s="70">
        <v>-2447.46</v>
      </c>
    </row>
    <row r="52" ht="15.75" spans="1:10">
      <c r="A52" s="71"/>
      <c r="B52" s="81"/>
      <c r="C52" s="82"/>
      <c r="D52" s="82"/>
      <c r="E52" s="82"/>
      <c r="F52" s="85" t="s">
        <v>733</v>
      </c>
      <c r="G52" s="86"/>
      <c r="H52" s="70">
        <v>20924.9985</v>
      </c>
      <c r="I52" s="70">
        <v>23287</v>
      </c>
      <c r="J52" s="70">
        <v>2362.0015</v>
      </c>
    </row>
    <row r="53" ht="15.75" spans="1:10">
      <c r="A53" s="71"/>
      <c r="B53" s="81"/>
      <c r="C53" s="82"/>
      <c r="D53" s="82"/>
      <c r="E53" s="82"/>
      <c r="F53" s="85" t="s">
        <v>734</v>
      </c>
      <c r="G53" s="86"/>
      <c r="H53" s="70">
        <v>387</v>
      </c>
      <c r="I53" s="70">
        <v>387</v>
      </c>
      <c r="J53" s="70">
        <v>0</v>
      </c>
    </row>
    <row r="54" ht="15.75" spans="1:10">
      <c r="A54" s="71"/>
      <c r="B54" s="81"/>
      <c r="C54" s="77"/>
      <c r="D54" s="77"/>
      <c r="E54" s="77"/>
      <c r="F54" s="85" t="s">
        <v>735</v>
      </c>
      <c r="G54" s="86"/>
      <c r="H54" s="70">
        <v>45.625</v>
      </c>
      <c r="I54" s="70">
        <v>46</v>
      </c>
      <c r="J54" s="70">
        <v>0.375</v>
      </c>
    </row>
    <row r="55" ht="15.75" spans="1:10">
      <c r="A55" s="71"/>
      <c r="B55" s="81"/>
      <c r="C55" s="82"/>
      <c r="D55" s="82"/>
      <c r="E55" s="82"/>
      <c r="F55" s="85" t="s">
        <v>736</v>
      </c>
      <c r="G55" s="86"/>
      <c r="H55" s="70">
        <v>19076</v>
      </c>
      <c r="I55" s="70">
        <v>19076</v>
      </c>
      <c r="J55" s="70">
        <v>0</v>
      </c>
    </row>
    <row r="56" ht="15.75" spans="1:10">
      <c r="A56" s="71"/>
      <c r="B56" s="81"/>
      <c r="C56" s="82"/>
      <c r="D56" s="82"/>
      <c r="E56" s="82"/>
      <c r="F56" s="85" t="s">
        <v>737</v>
      </c>
      <c r="G56" s="86"/>
      <c r="H56" s="70">
        <v>16</v>
      </c>
      <c r="I56" s="70">
        <v>264</v>
      </c>
      <c r="J56" s="70">
        <v>248</v>
      </c>
    </row>
    <row r="57" ht="15.75" spans="1:10">
      <c r="A57" s="71"/>
      <c r="B57" s="81"/>
      <c r="C57" s="77"/>
      <c r="D57" s="77"/>
      <c r="E57" s="77"/>
      <c r="F57" s="85" t="s">
        <v>738</v>
      </c>
      <c r="G57" s="86"/>
      <c r="H57" s="70">
        <v>819</v>
      </c>
      <c r="I57" s="70">
        <v>0</v>
      </c>
      <c r="J57" s="70">
        <v>-819</v>
      </c>
    </row>
    <row r="58" ht="15.75" spans="1:10">
      <c r="A58" s="71"/>
      <c r="B58" s="81"/>
      <c r="C58" s="77"/>
      <c r="D58" s="77"/>
      <c r="E58" s="77"/>
      <c r="F58" s="85" t="s">
        <v>739</v>
      </c>
      <c r="G58" s="86"/>
      <c r="H58" s="70">
        <v>103291</v>
      </c>
      <c r="I58" s="70">
        <v>90524</v>
      </c>
      <c r="J58" s="70">
        <v>-12767</v>
      </c>
    </row>
    <row r="59" ht="15.75" spans="1:10">
      <c r="A59" s="71"/>
      <c r="B59" s="81"/>
      <c r="C59" s="77"/>
      <c r="D59" s="77"/>
      <c r="E59" s="77"/>
      <c r="F59" s="85" t="s">
        <v>740</v>
      </c>
      <c r="G59" s="86"/>
      <c r="H59" s="70">
        <v>35310</v>
      </c>
      <c r="I59" s="70">
        <v>9465</v>
      </c>
      <c r="J59" s="70">
        <v>-25845</v>
      </c>
    </row>
    <row r="60" ht="15.75" spans="1:10">
      <c r="A60" s="71"/>
      <c r="B60" s="81"/>
      <c r="C60" s="77"/>
      <c r="D60" s="77"/>
      <c r="E60" s="77"/>
      <c r="F60" s="85" t="s">
        <v>741</v>
      </c>
      <c r="G60" s="86"/>
      <c r="H60" s="70">
        <v>107550</v>
      </c>
      <c r="I60" s="70">
        <v>113243</v>
      </c>
      <c r="J60" s="70">
        <v>5693</v>
      </c>
    </row>
    <row r="61" ht="15.75" spans="1:10">
      <c r="A61" s="93" t="s">
        <v>45</v>
      </c>
      <c r="B61" s="94"/>
      <c r="C61" s="95">
        <v>429919</v>
      </c>
      <c r="D61" s="95">
        <v>625360</v>
      </c>
      <c r="E61" s="96">
        <v>195441</v>
      </c>
      <c r="F61" s="97" t="s">
        <v>46</v>
      </c>
      <c r="G61" s="98"/>
      <c r="H61" s="95">
        <v>429919.0835</v>
      </c>
      <c r="I61" s="95">
        <v>625360</v>
      </c>
      <c r="J61" s="99">
        <v>195440.9165</v>
      </c>
    </row>
  </sheetData>
  <mergeCells count="26">
    <mergeCell ref="A1:H1"/>
    <mergeCell ref="A2:J2"/>
    <mergeCell ref="A3:B3"/>
    <mergeCell ref="G3:H3"/>
    <mergeCell ref="A5:B5"/>
    <mergeCell ref="F5:G5"/>
    <mergeCell ref="A20:B20"/>
    <mergeCell ref="A21:B21"/>
    <mergeCell ref="A22:B22"/>
    <mergeCell ref="A23:B23"/>
    <mergeCell ref="A24:B24"/>
    <mergeCell ref="A25:B25"/>
    <mergeCell ref="F41:G41"/>
    <mergeCell ref="F49:G49"/>
    <mergeCell ref="F51:G51"/>
    <mergeCell ref="F52:G52"/>
    <mergeCell ref="F53:G53"/>
    <mergeCell ref="F54:G54"/>
    <mergeCell ref="F55:G55"/>
    <mergeCell ref="F56:G56"/>
    <mergeCell ref="F57:G57"/>
    <mergeCell ref="F58:G58"/>
    <mergeCell ref="F59:G59"/>
    <mergeCell ref="F60:G60"/>
    <mergeCell ref="A61:B61"/>
    <mergeCell ref="F61:G61"/>
  </mergeCells>
  <pageMargins left="0.75" right="0.75" top="1" bottom="1" header="0.5" footer="0.5"/>
  <pageSetup paperSize="9" scale="9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Zeros="0" workbookViewId="0">
      <selection activeCell="A21" sqref="A21"/>
    </sheetView>
  </sheetViews>
  <sheetFormatPr defaultColWidth="9" defaultRowHeight="13.5" outlineLevelCol="7"/>
  <cols>
    <col min="1" max="1" width="31.375" customWidth="1"/>
    <col min="2" max="3" width="10.625" customWidth="1"/>
    <col min="4" max="4" width="11.875" customWidth="1"/>
    <col min="5" max="5" width="40.375" customWidth="1"/>
    <col min="6" max="7" width="10.625" customWidth="1"/>
    <col min="8" max="8" width="11.875" customWidth="1"/>
  </cols>
  <sheetData>
    <row r="1" ht="20.25" spans="1:8">
      <c r="A1" s="22" t="s">
        <v>742</v>
      </c>
      <c r="B1" s="23"/>
      <c r="C1" s="23"/>
      <c r="D1" s="23"/>
      <c r="E1" s="24"/>
      <c r="F1" s="23"/>
      <c r="G1" s="23"/>
      <c r="H1" s="23"/>
    </row>
    <row r="2" ht="29.25" spans="1:8">
      <c r="A2" s="25" t="s">
        <v>743</v>
      </c>
      <c r="B2" s="26"/>
      <c r="C2" s="26"/>
      <c r="D2" s="26"/>
      <c r="E2" s="27"/>
      <c r="F2" s="26"/>
      <c r="G2" s="26"/>
      <c r="H2" s="26"/>
    </row>
    <row r="3" ht="15.75" spans="1:8">
      <c r="A3" s="28"/>
      <c r="B3" s="29"/>
      <c r="C3" s="30"/>
      <c r="D3" s="31"/>
      <c r="E3" s="32"/>
      <c r="F3" s="31"/>
      <c r="G3" s="31"/>
      <c r="H3" s="33" t="s">
        <v>474</v>
      </c>
    </row>
    <row r="4" ht="28.5" spans="1:8">
      <c r="A4" s="34" t="s">
        <v>12</v>
      </c>
      <c r="B4" s="35" t="s">
        <v>744</v>
      </c>
      <c r="C4" s="35" t="s">
        <v>745</v>
      </c>
      <c r="D4" s="35" t="s">
        <v>746</v>
      </c>
      <c r="E4" s="36" t="s">
        <v>17</v>
      </c>
      <c r="F4" s="35" t="s">
        <v>744</v>
      </c>
      <c r="G4" s="35" t="s">
        <v>745</v>
      </c>
      <c r="H4" s="35" t="s">
        <v>746</v>
      </c>
    </row>
    <row r="5" ht="15.75" spans="1:8">
      <c r="A5" s="37" t="s">
        <v>747</v>
      </c>
      <c r="B5" s="35">
        <f>SUM(B6,B8:B11)</f>
        <v>4095</v>
      </c>
      <c r="C5" s="35">
        <f>SUM(C6,C8:C11)</f>
        <v>4929</v>
      </c>
      <c r="D5" s="35">
        <f t="shared" ref="D5:D14" si="0">C5-B5</f>
        <v>834</v>
      </c>
      <c r="E5" s="38" t="s">
        <v>748</v>
      </c>
      <c r="F5" s="35">
        <f>SUM(F6:F11)</f>
        <v>1232</v>
      </c>
      <c r="G5" s="35">
        <f>SUM(G6:G11)</f>
        <v>1232</v>
      </c>
      <c r="H5" s="35">
        <f t="shared" ref="H5:H10" si="1">G5-F5</f>
        <v>0</v>
      </c>
    </row>
    <row r="6" ht="15.75" spans="1:8">
      <c r="A6" s="39" t="s">
        <v>749</v>
      </c>
      <c r="B6" s="40">
        <v>4095</v>
      </c>
      <c r="C6" s="40">
        <v>4929</v>
      </c>
      <c r="D6" s="40">
        <f t="shared" si="0"/>
        <v>834</v>
      </c>
      <c r="E6" s="41" t="s">
        <v>750</v>
      </c>
      <c r="F6" s="40"/>
      <c r="G6" s="40"/>
      <c r="H6" s="35">
        <f t="shared" si="1"/>
        <v>0</v>
      </c>
    </row>
    <row r="7" ht="30" spans="1:8">
      <c r="A7" s="39" t="s">
        <v>751</v>
      </c>
      <c r="B7" s="40">
        <v>4095</v>
      </c>
      <c r="C7" s="40">
        <v>4929</v>
      </c>
      <c r="D7" s="40">
        <f t="shared" si="0"/>
        <v>834</v>
      </c>
      <c r="E7" s="41" t="s">
        <v>752</v>
      </c>
      <c r="F7" s="40">
        <v>50</v>
      </c>
      <c r="G7" s="40">
        <v>50</v>
      </c>
      <c r="H7" s="35">
        <f t="shared" si="1"/>
        <v>0</v>
      </c>
    </row>
    <row r="8" ht="15.75" spans="1:8">
      <c r="A8" s="39" t="s">
        <v>753</v>
      </c>
      <c r="B8" s="40"/>
      <c r="C8" s="40"/>
      <c r="D8" s="40">
        <f t="shared" si="0"/>
        <v>0</v>
      </c>
      <c r="E8" s="41" t="s">
        <v>754</v>
      </c>
      <c r="F8" s="40"/>
      <c r="G8" s="40"/>
      <c r="H8" s="35">
        <f t="shared" si="1"/>
        <v>0</v>
      </c>
    </row>
    <row r="9" ht="15.75" spans="1:8">
      <c r="A9" s="39" t="s">
        <v>755</v>
      </c>
      <c r="B9" s="40"/>
      <c r="C9" s="40"/>
      <c r="D9" s="35">
        <f t="shared" si="0"/>
        <v>0</v>
      </c>
      <c r="E9" s="41" t="s">
        <v>756</v>
      </c>
      <c r="F9" s="40"/>
      <c r="G9" s="40"/>
      <c r="H9" s="35">
        <f t="shared" si="1"/>
        <v>0</v>
      </c>
    </row>
    <row r="10" ht="15.75" spans="1:8">
      <c r="A10" s="39" t="s">
        <v>757</v>
      </c>
      <c r="B10" s="40"/>
      <c r="C10" s="40"/>
      <c r="D10" s="35">
        <f t="shared" si="0"/>
        <v>0</v>
      </c>
      <c r="E10" s="42" t="s">
        <v>758</v>
      </c>
      <c r="F10" s="40">
        <v>1182</v>
      </c>
      <c r="G10" s="40">
        <v>1182</v>
      </c>
      <c r="H10" s="35">
        <f t="shared" si="1"/>
        <v>0</v>
      </c>
    </row>
    <row r="11" ht="15.75" spans="1:8">
      <c r="A11" s="39" t="s">
        <v>759</v>
      </c>
      <c r="B11" s="40"/>
      <c r="C11" s="40"/>
      <c r="D11" s="35">
        <f t="shared" si="0"/>
        <v>0</v>
      </c>
      <c r="E11" s="42"/>
      <c r="F11" s="40"/>
      <c r="G11" s="40"/>
      <c r="H11" s="35"/>
    </row>
    <row r="12" ht="15.75" spans="1:8">
      <c r="A12" s="37" t="s">
        <v>760</v>
      </c>
      <c r="B12" s="40"/>
      <c r="C12" s="40"/>
      <c r="D12" s="40">
        <f t="shared" si="0"/>
        <v>0</v>
      </c>
      <c r="E12" s="38" t="s">
        <v>761</v>
      </c>
      <c r="F12" s="40">
        <v>2863</v>
      </c>
      <c r="G12" s="40">
        <v>3697</v>
      </c>
      <c r="H12" s="40">
        <f t="shared" ref="H12:H14" si="2">G12-F12</f>
        <v>834</v>
      </c>
    </row>
    <row r="13" ht="15.75" spans="1:8">
      <c r="A13" s="37" t="s">
        <v>762</v>
      </c>
      <c r="B13" s="40"/>
      <c r="C13" s="40"/>
      <c r="D13" s="40">
        <f t="shared" si="0"/>
        <v>0</v>
      </c>
      <c r="E13" s="38" t="s">
        <v>763</v>
      </c>
      <c r="F13" s="40">
        <f>B5+B12+B13-F5-F12</f>
        <v>0</v>
      </c>
      <c r="G13" s="40">
        <f>C5+C12+C13-G5-G12</f>
        <v>0</v>
      </c>
      <c r="H13" s="40">
        <f t="shared" si="2"/>
        <v>0</v>
      </c>
    </row>
    <row r="14" ht="15.75" spans="1:8">
      <c r="A14" s="43" t="s">
        <v>45</v>
      </c>
      <c r="B14" s="40">
        <f t="shared" ref="B14:G14" si="3">SUM(B5,B12,B13)</f>
        <v>4095</v>
      </c>
      <c r="C14" s="40">
        <f t="shared" si="3"/>
        <v>4929</v>
      </c>
      <c r="D14" s="40">
        <f t="shared" si="0"/>
        <v>834</v>
      </c>
      <c r="E14" s="44" t="s">
        <v>46</v>
      </c>
      <c r="F14" s="40">
        <f t="shared" si="3"/>
        <v>4095</v>
      </c>
      <c r="G14" s="40">
        <f t="shared" si="3"/>
        <v>4929</v>
      </c>
      <c r="H14" s="40">
        <f t="shared" si="2"/>
        <v>834</v>
      </c>
    </row>
    <row r="15" ht="113" customHeight="1" spans="1:8">
      <c r="A15" s="45" t="s">
        <v>764</v>
      </c>
      <c r="B15" s="46"/>
      <c r="C15" s="46"/>
      <c r="D15" s="46"/>
      <c r="E15" s="46"/>
      <c r="F15" s="46"/>
      <c r="G15" s="46"/>
      <c r="H15" s="46"/>
    </row>
  </sheetData>
  <mergeCells count="4">
    <mergeCell ref="A1:H1"/>
    <mergeCell ref="A2:H2"/>
    <mergeCell ref="A3:B3"/>
    <mergeCell ref="A15:H15"/>
  </mergeCells>
  <pageMargins left="0.75" right="0.75" top="1" bottom="1" header="0.5" footer="0.5"/>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showZeros="0" tabSelected="1" workbookViewId="0">
      <selection activeCell="J11" sqref="J11"/>
    </sheetView>
  </sheetViews>
  <sheetFormatPr defaultColWidth="9" defaultRowHeight="13.5" outlineLevelCol="5"/>
  <cols>
    <col min="1" max="1" width="27.5" customWidth="1"/>
    <col min="2" max="2" width="8.75" customWidth="1"/>
    <col min="3" max="3" width="20.625" customWidth="1"/>
    <col min="4" max="4" width="27.625" customWidth="1"/>
    <col min="5" max="5" width="8.75" customWidth="1"/>
    <col min="6" max="6" width="44.5" customWidth="1"/>
  </cols>
  <sheetData>
    <row r="1" ht="20.25" spans="1:6">
      <c r="A1" s="1" t="s">
        <v>765</v>
      </c>
      <c r="B1" s="2"/>
      <c r="C1" s="3"/>
      <c r="D1" s="3"/>
      <c r="E1" s="2"/>
      <c r="F1" s="3"/>
    </row>
    <row r="2" ht="29.25" spans="1:6">
      <c r="A2" s="4" t="s">
        <v>766</v>
      </c>
      <c r="B2" s="4"/>
      <c r="C2" s="4"/>
      <c r="D2" s="4"/>
      <c r="E2" s="4"/>
      <c r="F2" s="4"/>
    </row>
    <row r="3" ht="18.75" spans="1:6">
      <c r="A3" s="3"/>
      <c r="B3" s="2"/>
      <c r="C3" s="3"/>
      <c r="D3" s="3"/>
      <c r="E3" s="2"/>
      <c r="F3" s="5" t="s">
        <v>767</v>
      </c>
    </row>
    <row r="4" ht="18.75" spans="1:6">
      <c r="A4" s="6" t="s">
        <v>768</v>
      </c>
      <c r="B4" s="7" t="s">
        <v>769</v>
      </c>
      <c r="C4" s="7" t="s">
        <v>770</v>
      </c>
      <c r="D4" s="6" t="s">
        <v>771</v>
      </c>
      <c r="E4" s="7" t="s">
        <v>769</v>
      </c>
      <c r="F4" s="7" t="s">
        <v>770</v>
      </c>
    </row>
    <row r="5" ht="18.75" spans="1:6">
      <c r="A5" s="8" t="s">
        <v>772</v>
      </c>
      <c r="B5" s="9">
        <f>SUM(B6)</f>
        <v>8469</v>
      </c>
      <c r="C5" s="9"/>
      <c r="D5" s="8" t="s">
        <v>773</v>
      </c>
      <c r="E5" s="9">
        <f>SUM(E6:E8)</f>
        <v>8469</v>
      </c>
      <c r="F5" s="9"/>
    </row>
    <row r="6" ht="18.75" spans="1:6">
      <c r="A6" s="10" t="s">
        <v>774</v>
      </c>
      <c r="B6" s="11">
        <v>8469</v>
      </c>
      <c r="C6" s="10" t="s">
        <v>775</v>
      </c>
      <c r="D6" s="12" t="s">
        <v>776</v>
      </c>
      <c r="E6" s="7">
        <v>7809</v>
      </c>
      <c r="F6" s="13" t="s">
        <v>777</v>
      </c>
    </row>
    <row r="7" ht="37.5" spans="1:6">
      <c r="A7" s="14"/>
      <c r="B7" s="15"/>
      <c r="C7" s="14"/>
      <c r="D7" s="12" t="s">
        <v>778</v>
      </c>
      <c r="E7" s="7">
        <v>500</v>
      </c>
      <c r="F7" s="13" t="s">
        <v>779</v>
      </c>
    </row>
    <row r="8" ht="18.75" spans="1:6">
      <c r="A8" s="16"/>
      <c r="B8" s="17"/>
      <c r="C8" s="16"/>
      <c r="D8" s="12" t="s">
        <v>780</v>
      </c>
      <c r="E8" s="7">
        <v>160</v>
      </c>
      <c r="F8" s="13" t="s">
        <v>781</v>
      </c>
    </row>
    <row r="9" ht="18.75" spans="1:6">
      <c r="A9" s="8" t="s">
        <v>782</v>
      </c>
      <c r="B9" s="9">
        <f>SUM(B10)</f>
        <v>240265</v>
      </c>
      <c r="C9" s="8"/>
      <c r="D9" s="8" t="s">
        <v>783</v>
      </c>
      <c r="E9" s="9">
        <f>SUM(E10:E10)</f>
        <v>240265</v>
      </c>
      <c r="F9" s="18"/>
    </row>
    <row r="10" ht="234" customHeight="1" spans="1:6">
      <c r="A10" s="19" t="s">
        <v>784</v>
      </c>
      <c r="B10" s="7">
        <v>240265</v>
      </c>
      <c r="C10" s="19" t="s">
        <v>785</v>
      </c>
      <c r="D10" s="13" t="s">
        <v>786</v>
      </c>
      <c r="E10" s="7">
        <v>240265</v>
      </c>
      <c r="F10" s="13" t="s">
        <v>787</v>
      </c>
    </row>
    <row r="11" ht="18.75" spans="1:6">
      <c r="A11" s="9" t="s">
        <v>788</v>
      </c>
      <c r="B11" s="9">
        <f>SUM(B5,B9)</f>
        <v>248734</v>
      </c>
      <c r="C11" s="9"/>
      <c r="D11" s="9" t="s">
        <v>789</v>
      </c>
      <c r="E11" s="9">
        <f>SUM(E5,E9)</f>
        <v>248734</v>
      </c>
      <c r="F11" s="9"/>
    </row>
    <row r="12" ht="18" spans="1:6">
      <c r="A12" s="20"/>
      <c r="B12" s="21"/>
      <c r="C12" s="20"/>
      <c r="D12" s="20"/>
      <c r="E12" s="21"/>
      <c r="F12" s="20"/>
    </row>
  </sheetData>
  <mergeCells count="4">
    <mergeCell ref="A2:F2"/>
    <mergeCell ref="A6:A8"/>
    <mergeCell ref="B6:B8"/>
    <mergeCell ref="C6:C8"/>
  </mergeCells>
  <pageMargins left="0.75" right="0.75" top="1" bottom="1" header="0.5" footer="0.5"/>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封面</vt:lpstr>
      <vt:lpstr>附表一</vt:lpstr>
      <vt:lpstr>附表二</vt:lpstr>
      <vt:lpstr>附表三</vt:lpstr>
      <vt:lpstr>附表四</vt:lpstr>
      <vt:lpstr>附表五</vt:lpstr>
      <vt:lpstr>附表六</vt:lpstr>
      <vt:lpstr>附表七</vt:lpstr>
      <vt:lpstr>附表八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潘蕾</cp:lastModifiedBy>
  <dcterms:created xsi:type="dcterms:W3CDTF">2025-10-13T07:17:00Z</dcterms:created>
  <dcterms:modified xsi:type="dcterms:W3CDTF">2025-11-03T07:54:41Z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C5C90796F1BB41A0AC26EF4EA622ECAC_13</vt:lpwstr>
  </property>
  <property fmtid="{D5CDD505-2E9C-101B-9397-08002B2CF9AE}" pid="3" name="KSOProductBuildVer">
    <vt:lpwstr>2052-12.1.0.23542</vt:lpwstr>
  </property>
</Properties>
</file>