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7860" activeTab="0"/>
  </bookViews>
  <sheets>
    <sheet name="指标体系" sheetId="1" r:id="rId1"/>
    <sheet name="新指标体系财预〔2020〕10 号" sheetId="2" state="hidden" r:id="rId2"/>
    <sheet name="专项资金收支明细" sheetId="3" state="hidden" r:id="rId3"/>
    <sheet name="满意度调查表" sheetId="4" r:id="rId4"/>
    <sheet name="项目清单" sheetId="5" state="hidden" r:id="rId5"/>
    <sheet name="Sheet1" sheetId="6" r:id="rId6"/>
    <sheet name="Sheet2" sheetId="7" r:id="rId7"/>
  </sheets>
  <definedNames>
    <definedName name="_xlnm.Print_Area" localSheetId="0">'指标体系'!$A$1:$J$30</definedName>
    <definedName name="_xlnm.Print_Titles" localSheetId="0">'指标体系'!$1:$4</definedName>
  </definedNames>
  <calcPr fullCalcOnLoad="1"/>
</workbook>
</file>

<file path=xl/sharedStrings.xml><?xml version="1.0" encoding="utf-8"?>
<sst xmlns="http://schemas.openxmlformats.org/spreadsheetml/2006/main" count="435" uniqueCount="326">
  <si>
    <t>一级指标</t>
  </si>
  <si>
    <t>二级指标</t>
  </si>
  <si>
    <t>分值</t>
  </si>
  <si>
    <t>三级指标</t>
  </si>
  <si>
    <t>指标解释</t>
  </si>
  <si>
    <t>评分要点</t>
  </si>
  <si>
    <t>评分标准</t>
  </si>
  <si>
    <t>得分</t>
  </si>
  <si>
    <t>评分说明</t>
  </si>
  <si>
    <t>决策　</t>
  </si>
  <si>
    <t>项目立项　</t>
  </si>
  <si>
    <t>立项依据充分性</t>
  </si>
  <si>
    <t>项目立项是否符合法律法规、相关政策、发展规划以及部门职责，用以反映和考核项目立项依据情况。</t>
  </si>
  <si>
    <t>①项目立项是否符合国家法律法规、国民经济发展规划和相关政策；②项目立项是否符合行业发展规划和政策要求；③项目立项是否与部门职责范围相符，属于部门履职所需；④项目是否属于公共财政支持范围，是否符合中央、地方事权支出责任划分原则；⑤项目是否与相关部门同类项目或部门内部相关项目重复。</t>
  </si>
  <si>
    <t>项目立项符合国家法律法规、国民经济发展规划和相关政策；符合行业发展规划和政策要求；与部门职责范围相符，属于部门履职所需；属于公共财政支持范围，是否符合中央、地方事权支出责任划分原则；不与相关部门同类项目或部门内部相关项目重复。一项不符扣1分，扣完为止。</t>
  </si>
  <si>
    <t>立项程序规范性</t>
  </si>
  <si>
    <t>项目申请、设立过程是否符合相关要求，用以反映和考核项目立项的规范情况。</t>
  </si>
  <si>
    <t>①项目是否按照规定的程序申请设立；②审批文件、材料是否符合相关要求；③事前是否已经过必要的可行性研究、专家论证、风险评估、绩效评估、集体决策。</t>
  </si>
  <si>
    <t>按照规定的程序申请设立；审批文件、材料符合相关要求；事前是否已经过必要的可行性研究、专家论证、风险评估、绩效评估、集体决策。一项不符扣1分。</t>
  </si>
  <si>
    <t>绩效目标　</t>
  </si>
  <si>
    <t>绩效目标合理性</t>
  </si>
  <si>
    <t>项目所设定的绩效目标是否依据充分，是否符合客观实际，用以反映和考核项目绩效目标与项目实施的相符情况。</t>
  </si>
  <si>
    <t>①项目是否有绩效目标；②项目绩效目标与实际工作内容是否具有相关性；③项目预期产出效益和效果是否符合正常的业绩水平；④是否与预算确定的项目投资额或资金量相匹配。</t>
  </si>
  <si>
    <t>制定绩效目标；绩效目标与实际工作内容相关；项目预期产出效益和效果符合正常的业绩水平；与预算确定的项目投资额或资金量相匹配。一项不符扣1分，扣完为止。</t>
  </si>
  <si>
    <t>绩效指标明确性</t>
  </si>
  <si>
    <t>依据绩效目标设定的绩效指标是否清晰、细化、可衡量等，用以反映和考核项目绩效目标的明细化情况。</t>
  </si>
  <si>
    <t>①是否将项目绩效目标细化分解为具体的绩效指标；②是否通过清晰、可衡量的指标值予以体现；③是否与项目目标任务数或计划数相对应。</t>
  </si>
  <si>
    <t>将项目绩效目标细化分解为具体的绩效指标；通过清晰、可衡量的指标值予以体现；与项目目标任务数或计划数相对应。一项不符扣1分。</t>
  </si>
  <si>
    <t>资金投入</t>
  </si>
  <si>
    <t>预算编制科学性</t>
  </si>
  <si>
    <t>项目预算编制是否经过科学论证、有明确标准，资金额度与年度目标是否相适应，用以反映和考核项目预算编制的科学性、合理性情况。</t>
  </si>
  <si>
    <t>①预算编制是否经过科学论证；②预算内容与项目内容是否匹配；③预算额度测算依据是否充分，是否按照标准编制；④预算确定的项目投资额或资金量是否与工作任务相匹配。</t>
  </si>
  <si>
    <t>预算编制经过科学论证；预算内容与项目内容匹配；预算额度测算依据充分，按照标准编制；预算确定的项目投资额或资金量与工作任务相匹配。一项不符扣1分。</t>
  </si>
  <si>
    <t>资金分配合理性</t>
  </si>
  <si>
    <t>项目预算资金分配是否有测算依据，与补助单位或地方实际是否相适应，用以反映和考核项目预算资金分配的科学性、合理性情况。</t>
  </si>
  <si>
    <t>①预算资金分配依据是否充分；②资金分配额度是否合理，与项目单位或地方实际是否相适应。</t>
  </si>
  <si>
    <t>预算资金分配依据充分；分配额度合理，与实际情况相适应。一项不符扣2分。</t>
  </si>
  <si>
    <t>过程</t>
  </si>
  <si>
    <t>资金管理</t>
  </si>
  <si>
    <t>资金到位率</t>
  </si>
  <si>
    <t>实际到位资金与预算资金的比率，用以反映和考核资金落实情况对项目实施的总体保障程度。</t>
  </si>
  <si>
    <t>资金到位率=（实际到位资金/预算资金）×100%。实际到位资金：一定时期（本年度或项目期）内落实到具体项目的资金。预算资金：一定时期（本年度或项目期）内预算安排到具体项目的资金。</t>
  </si>
  <si>
    <t>预算执行率</t>
  </si>
  <si>
    <t>项目预算资金是否按照计划执行，用以反映或考核项目预算执行情况。</t>
  </si>
  <si>
    <t>预算执行率=（实际支出资金/实际到位资金）×100%。实际支出资金：一定时期（本年度或项目期）内项目实际拨付的资金。</t>
  </si>
  <si>
    <t>预算执行率=（实际支出资金/实际到位资金）×100%。预算执行率95%及以上得满分；小于95%的，得分=预算执行率/95%*分值。</t>
  </si>
  <si>
    <t>资金使用合规性</t>
  </si>
  <si>
    <t>项目资金使用是否符合相关的财务管理制度规定，用以反映和考核项目资金的规范运行情况。</t>
  </si>
  <si>
    <t>①是否符合国家财经法规和财务管理制度以及有关专项资金管理办法的规定；②资金的拨付是否有完整的审批程序和手续；③是否符合项目预算批复或合同规定的用途；④是否存在截留、挤占、挪用、虚列支出等情况。</t>
  </si>
  <si>
    <t>组织实施</t>
  </si>
  <si>
    <t>管理制度健全性</t>
  </si>
  <si>
    <t>项目实施单位的财务和业务管理制度是否健全，用以反映和考核财务和业务管理制度对项目顺利实施的保障情况。</t>
  </si>
  <si>
    <t>①是否已制定或具有相应的财务和业务管理制度；②财务和业务管理制度是否合法、合规、完整。</t>
  </si>
  <si>
    <t>制度执行有效性</t>
  </si>
  <si>
    <t>项目实施是否符合相关管理规定，用以反映和考核相关管理制度的有效执行情况。</t>
  </si>
  <si>
    <t>①是否遵守相关法律法规和相关管理规定；②项目调整及支出调整手续是否完备；③项目合同书、验收报告、技术鉴定等资料是否齐全并及时归档；④项目实施的人员条件、场地设备、信息支撑等是否落实到位。</t>
  </si>
  <si>
    <t>产出</t>
  </si>
  <si>
    <t>产出数量</t>
  </si>
  <si>
    <t>产出质量</t>
  </si>
  <si>
    <t>质量达标率=（质量达标产出数/实际产出数）×100%。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</si>
  <si>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</si>
  <si>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产出成本</t>
  </si>
  <si>
    <t>成本控制率≦100得满分，每超5%扣1分，扣完为止。</t>
  </si>
  <si>
    <t>效益　</t>
  </si>
  <si>
    <t>社会效益</t>
  </si>
  <si>
    <t>项目实施所产生的社会效益、经济效益、生态效益、可持续影响等。可根据项目实际情况有选择地设置和细化。</t>
  </si>
  <si>
    <t>生态效益</t>
  </si>
  <si>
    <t>社会公众或服务对象是指因该项目实施而受到影响的部门（单位）、群体或个人。一般采取社会调查的方式。</t>
  </si>
  <si>
    <t>可持续影响</t>
  </si>
  <si>
    <t>满意度</t>
  </si>
  <si>
    <t>群众满意度</t>
  </si>
  <si>
    <t>社会公众或服务对象对项目实施效果的满意程度。</t>
  </si>
  <si>
    <t>满意度≥90%（5分）；80%≤满意度﹤90%（4分）；70%≤满意度﹤80%（3分）；满意度﹤70%（0分）</t>
  </si>
  <si>
    <t>基础养老金标准160元/月较低，保障能力偏弱</t>
  </si>
  <si>
    <t>省级财政资金拨付不及时，地方财政资金先行垫付，形成地方财政资金压力。</t>
  </si>
  <si>
    <t>2019年度保费征收转税务收，缴费渠道单一，人数减少，保费收入不如预期。以前村里收款开卡，定期签协议扣款。</t>
  </si>
  <si>
    <t>指标说明</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</si>
  <si>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</si>
  <si>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</si>
  <si>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</si>
  <si>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</si>
  <si>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</si>
  <si>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</si>
  <si>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①项目是否按照规定的程序申请设立；</t>
  </si>
  <si>
    <t>②审批文件、材料是否符合相关要求；</t>
  </si>
  <si>
    <t>③事前是否已经过必要的可行性研究、专家论证、风险评估、绩效评估、集体决策。</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</si>
  <si>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</si>
  <si>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</si>
  <si>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</si>
  <si>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</si>
  <si>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</si>
  <si>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绩效目标</t>
  </si>
  <si>
    <t>①是否将项目绩效目标细化分解为具体的绩效指标；</t>
  </si>
  <si>
    <t>②是否通过清晰、可衡量的指标值予以体现；</t>
  </si>
  <si>
    <t>③是否与项目目标任务数或计划数相对应。</t>
  </si>
  <si>
    <t>①预算编制是否经过科学论证；</t>
  </si>
  <si>
    <t>②预算内容与项目内容是否匹配；</t>
  </si>
  <si>
    <t>③预算额度测算依据是否充分，是否按照标准编制；</t>
  </si>
  <si>
    <t>④预算确定的项目投资额或资金量是否与工作任务相匹配。</t>
  </si>
  <si>
    <t>①预算资金分配依据是否充分；</t>
  </si>
  <si>
    <t>②资金分配额度是否合理，与项目单位或地方实际是否相适应。</t>
  </si>
  <si>
    <t>资金到位率=（实际到位资金/预算资金）×100%。</t>
  </si>
  <si>
    <t>实际到位资金：一定时期（本年度或项目期）内落实到具体项目的资金。</t>
  </si>
  <si>
    <t>预算资金：一定时期（本年度或项目期）内预算安排到具体项目的资金。</t>
  </si>
  <si>
    <t>预算执行率=（实际支出资金/实际到位资金）×100%。</t>
  </si>
  <si>
    <t>实际支出资金：一定时期（本年度或项目期）内项目实际拨付的资金。</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</si>
  <si>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</si>
  <si>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</si>
  <si>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</si>
  <si>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</si>
  <si>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①是否已制定或具有相应的财务和业务管理制度；</t>
  </si>
  <si>
    <t>②财务和业务管理制度是否合法、合规、完整。</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</si>
  <si>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</si>
  <si>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</si>
  <si>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</si>
  <si>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</si>
  <si>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</si>
  <si>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</si>
  <si>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</si>
  <si>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</si>
  <si>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</si>
  <si>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</si>
  <si>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</si>
  <si>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</si>
  <si>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</si>
  <si>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</si>
  <si>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</si>
  <si>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</si>
  <si>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</si>
  <si>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</si>
  <si>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</si>
  <si>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</si>
  <si>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</si>
  <si>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</si>
  <si>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项目实施所产生的效益。</t>
  </si>
  <si>
    <t>经济效益</t>
  </si>
  <si>
    <t>序号</t>
  </si>
  <si>
    <t>项目单位</t>
  </si>
  <si>
    <t>项目名称</t>
  </si>
  <si>
    <t>资金到位金额</t>
  </si>
  <si>
    <t>资金使用金额</t>
  </si>
  <si>
    <t>计划建设期限</t>
  </si>
  <si>
    <t>实际完成日期</t>
  </si>
  <si>
    <t>第一批</t>
  </si>
  <si>
    <t>第二批</t>
  </si>
  <si>
    <t>合计</t>
  </si>
  <si>
    <t>德化县生态环境局</t>
  </si>
  <si>
    <t>编制"两山"示范基地规划</t>
  </si>
  <si>
    <t>德化县水质自动站建设</t>
  </si>
  <si>
    <t>德化县环境监管能力建设</t>
  </si>
  <si>
    <t>德化县环境监测能力建设</t>
  </si>
  <si>
    <t>农业面源污染防治方案编制</t>
  </si>
  <si>
    <t>农村集中式生活汗水处理设施第三方运维</t>
  </si>
  <si>
    <t>龙浔镇政府</t>
  </si>
  <si>
    <t>龙浔镇环境综合整治</t>
  </si>
  <si>
    <t>专项行动实施方案中无</t>
  </si>
  <si>
    <t>雷峰镇政府</t>
  </si>
  <si>
    <t>雷峰镇环境综合治理项目</t>
  </si>
  <si>
    <t>雷峰镇潘祠村人居环境综合整治提升工程</t>
  </si>
  <si>
    <t>南埕镇政府</t>
  </si>
  <si>
    <t>南埕镇农村环境综合治理</t>
  </si>
  <si>
    <t>水口镇政府</t>
  </si>
  <si>
    <t>水口镇环境整治工程</t>
  </si>
  <si>
    <t>龙门滩镇政府</t>
  </si>
  <si>
    <t>龙门滩镇镇区污水管网建设项目</t>
  </si>
  <si>
    <t>三班镇政府</t>
  </si>
  <si>
    <t>三班镇饮用水源保护项目</t>
  </si>
  <si>
    <t>国宝乡政府</t>
  </si>
  <si>
    <t>国宝乡佛岭村水质提升项目</t>
  </si>
  <si>
    <t>赤水镇政府</t>
  </si>
  <si>
    <t>赤水镇环境综合治理项目</t>
  </si>
  <si>
    <t>春美乡政府</t>
  </si>
  <si>
    <t>春美乡生活污水治理项目</t>
  </si>
  <si>
    <t>大铭乡政府</t>
  </si>
  <si>
    <t>大铭乡饮水安全巩固提升项目</t>
  </si>
  <si>
    <t>汤头乡政府</t>
  </si>
  <si>
    <t>汤头乡吉山村污水管网建设</t>
  </si>
  <si>
    <t>葛坑镇政府</t>
  </si>
  <si>
    <t>葛坑镇镇区环境综合整治工程</t>
  </si>
  <si>
    <t>桂阳乡政府</t>
  </si>
  <si>
    <t>桂阳乡王春村环境综合整治</t>
  </si>
  <si>
    <t>杨梅乡政府</t>
  </si>
  <si>
    <t>杨梅乡杨梅村生活污水治理</t>
  </si>
  <si>
    <t>森林防火</t>
  </si>
  <si>
    <t>森林病虫害防治</t>
  </si>
  <si>
    <t>泉港区国有笔架山林场差额拨补</t>
  </si>
  <si>
    <t>生态园林、沈海高速森林通道租地租金和后期管护费用</t>
  </si>
  <si>
    <t>效益　</t>
  </si>
  <si>
    <t>序号</t>
  </si>
  <si>
    <t>指标来源类型</t>
  </si>
  <si>
    <t>指标文号</t>
  </si>
  <si>
    <t>申请日期</t>
  </si>
  <si>
    <t>支付日期</t>
  </si>
  <si>
    <t>资金用途</t>
  </si>
  <si>
    <t>支付金额</t>
  </si>
  <si>
    <t>支出项目</t>
  </si>
  <si>
    <t>科目分类</t>
  </si>
  <si>
    <t>收款人</t>
  </si>
  <si>
    <t>指标追加</t>
  </si>
  <si>
    <t>付2022年城镇奖励扶助金</t>
  </si>
  <si>
    <t>计划生育补助资金</t>
  </si>
  <si>
    <t>其他对个人和家庭补助</t>
  </si>
  <si>
    <t>泉州市鲤城区卫生健康局</t>
  </si>
  <si>
    <t>指标追加</t>
  </si>
  <si>
    <t>泉鲤财事指[2022]31号</t>
  </si>
  <si>
    <t>2021年计生家庭奖励和扶助政策市级补助资金</t>
  </si>
  <si>
    <t>泉鲤财事指[2022]231号</t>
  </si>
  <si>
    <t>泉财指标[2022]861号</t>
  </si>
  <si>
    <t>泉财指标[2022]861号2022年提高计生家庭奖励和扶助政策</t>
  </si>
  <si>
    <t>泉鲤财事指[2022]113号</t>
  </si>
  <si>
    <t>泉财指标[2022]475号</t>
  </si>
  <si>
    <t>计划生育项目市级补助资金</t>
  </si>
  <si>
    <t>付2022年城镇奖扶金</t>
  </si>
  <si>
    <t>泉鲤财事指[2022]166号</t>
  </si>
  <si>
    <t>闽财社指[2022]43号</t>
  </si>
  <si>
    <t>计划生育补助（2022年特别扶助提标）</t>
  </si>
  <si>
    <t>年初批复</t>
  </si>
  <si>
    <t>泉鲤财政[2022]001号</t>
  </si>
  <si>
    <t>计生项目</t>
  </si>
  <si>
    <t>泉鲤财事指[2022]026号</t>
  </si>
  <si>
    <t>闽财社指[2021]074号</t>
  </si>
  <si>
    <t>计划生育转移支付资金</t>
  </si>
  <si>
    <t>社会福利和救助</t>
  </si>
  <si>
    <t>付2022年独生子女伤残死亡家庭特别扶助金</t>
  </si>
  <si>
    <t>闽财社指[2022]27号</t>
  </si>
  <si>
    <t>付2022年独生子女伤残死亡家庭特别扶助提标部分的经费</t>
  </si>
  <si>
    <t>付2022年城镇奖励扶助金</t>
  </si>
  <si>
    <t>计生项目</t>
  </si>
  <si>
    <t>独生子女伤残死亡家庭特别扶助</t>
  </si>
  <si>
    <t>计生家庭奖励和扶助政策补助资金</t>
  </si>
  <si>
    <t>二女扎</t>
  </si>
  <si>
    <t>计生独女家庭社保</t>
  </si>
  <si>
    <t>安居工程</t>
  </si>
  <si>
    <t>计生低保</t>
  </si>
  <si>
    <t>独生子女养老保险补助</t>
  </si>
  <si>
    <t>资金用途</t>
  </si>
  <si>
    <t>支付金额</t>
  </si>
  <si>
    <t>付2022年城镇奖励扶助金</t>
  </si>
  <si>
    <t>付2022年独生子女伤残死亡家庭特别扶助提标部分的经费</t>
  </si>
  <si>
    <t>付2022年城镇奖扶金</t>
  </si>
  <si>
    <t>计生项目</t>
  </si>
  <si>
    <t>付2022年独生子女伤残死亡家庭特别扶助金</t>
  </si>
  <si>
    <t>提标补发</t>
  </si>
  <si>
    <t>低保户</t>
  </si>
  <si>
    <t>城镇奖励扶助</t>
  </si>
  <si>
    <t>低保户</t>
  </si>
  <si>
    <t>预算编制科学性</t>
  </si>
  <si>
    <t>资金分配合理性</t>
  </si>
  <si>
    <t>泉鲤财事指[2022]113号</t>
  </si>
  <si>
    <t>付2022年独生子女伤残死亡家庭特别扶助金</t>
  </si>
  <si>
    <t>付2022年独生子女伤残死亡家庭特别扶助提标部分的经费</t>
  </si>
  <si>
    <t>成本控制率</t>
  </si>
  <si>
    <t>资金到位率=（年初预算中实际到位资金/年初预算资金）×100%。资金到位率90%及以上得满分；小于90%的，得分=资金到位率/90%*分值。</t>
  </si>
  <si>
    <t>通过计算项目支出是否符合补助标准的合格率，考核计生项目质量目标实现程度。</t>
  </si>
  <si>
    <t>过程</t>
  </si>
  <si>
    <t>过程</t>
  </si>
  <si>
    <t>项目政策的持续性</t>
  </si>
  <si>
    <t>项目实施是否符合相关管理规定，用以反映和考核相关管理制度的有效执行情况。</t>
  </si>
  <si>
    <t>遵守相关法律法规和相关管理规定；项目调整及支出调整手续是否完备。一项不符扣2分。</t>
  </si>
  <si>
    <t>制定或具有相应的财务和业务管理制度；财务和业务管理制度是否合法、合规、完整。一项不符扣2分。</t>
  </si>
  <si>
    <t>资金使用符合国家财经法规和财务管理制度以及有关专项资金管理办法的规定；资金的拨付有完整的审批程序和手续；符合项目预算批复或合同规定的用途；不存在截留、挤占、挪用、虚列支出等情况。一项不符扣1分。</t>
  </si>
  <si>
    <t>资金投入</t>
  </si>
  <si>
    <t>成本控制率≦100得满分，每超5%扣1分，扣完为止。</t>
  </si>
  <si>
    <t>成本控制率＝未超出标准支出金额/支出总金额×100%</t>
  </si>
  <si>
    <t>泉州市鲤城区卫生健康局2022年度计生项目</t>
  </si>
  <si>
    <t>根据中共鲤城区委、鲤城区人民政府关于修订《鲤城区计划生育利益导向规定》的通知、《泉州市财政局泉州市卫生健康委员会关于提高泉州市计划生育家庭特别扶助金标准》等文件立项。</t>
  </si>
  <si>
    <t>项目申报预算已由财政局批复（泉鲤财政〔2022〕001号），预算指标追加由财政局下达，审批文件、材料符合上级文件要求，且事前经过集体决策。</t>
  </si>
  <si>
    <t>年初预算2365万元，2022年度追加预算2749.64万元，年初预算没有根据《鲤城区计划生育利益导向规定》标准和预计的补助人数编制预算。</t>
  </si>
  <si>
    <t>预算资金分配依据充分，分配额度合理，与实际情况相适应。</t>
  </si>
  <si>
    <t>计生项目专项资金4515.611万元，其中年初预算中实际到位资金1765.97万元，年初预算金额2365.00万元，资金到位率=（年初预算中实际到位资金/年初预算资金）×100%=1765.97/2365.00×100%=74.67%。</t>
  </si>
  <si>
    <t>实际到位资金4515.611万元，2022年度实际支出4515.611万元，应支出（应到位资金）4515.611万元。预算执行率=（实际支出资金/实际到位资金）×100%=4515.611/4515.611×100%=100%。</t>
  </si>
  <si>
    <t>资金支付符合国家财经法规和财务管理制度以及有关专项资金管理办法的规定。</t>
  </si>
  <si>
    <t>相关的财务和业务管理制度有《鲤城区卫生健康局财务管理制度》等。</t>
  </si>
  <si>
    <t>遵守相关法律法规和管理制度规定，根据应补助人员和补助标准计算补助金额，补助申请经鲤城区财政局国库支付中心审核后发放。</t>
  </si>
  <si>
    <t>安居工程数量</t>
  </si>
  <si>
    <t>项目支出合格率</t>
  </si>
  <si>
    <t>项目完成及时情况</t>
  </si>
  <si>
    <t>通过比较项目实际完成时间与计划完成时间，旨在反映和考核项目产出时效目标的实现程度。</t>
  </si>
  <si>
    <t>项目支出全部符合补助标准的得满分；存在不符情形，每一项扣0.5分，扣完为止。</t>
  </si>
  <si>
    <t>项目及时完成得满分，有一个项目延时完成的扣1分，扣完为止。</t>
  </si>
  <si>
    <t>经审核鲤城区卫生健康局2022年度计生项目资金支付情况，均符合补助标准。</t>
  </si>
  <si>
    <t>2022年12月31日前已经将相关款项发放，部分补助款转账至街道，再由街道进行发放。</t>
  </si>
  <si>
    <t>经核算鲤城区卫生健康局2022年度计生项目补助金额，均符合补助标准。</t>
  </si>
  <si>
    <t>原农村二女户、独生子女户的计生低保户家庭，区政府分别给予每人每年480元、240元的计生低保补助，扶助数量≥40人得满分，扶助数量每少1%扣1分，扣完为止。</t>
  </si>
  <si>
    <t>扶助标准为每人每月2000元，扶助数量≥443人得满分，扶助数量每少1%扣1分，扣完为止。</t>
  </si>
  <si>
    <t>对符合条件的城镇部分计划生育家庭实施奖励扶助，扶助标准为每人每月200元，低保扶助对象为每人每月300元；扶助数量≥13434人得满分，扶助数量每少1%扣1分，扣完为止。</t>
  </si>
  <si>
    <t>扶助数量≥747人得满分，扶助数量每少1%扣1分，扣完为止。</t>
  </si>
  <si>
    <t>反映和考核完成原农村二女户、独生子女户的计生低保户家庭补助数量情况。</t>
  </si>
  <si>
    <t>反映和考核完成二女扎家庭养老保障数量情况。</t>
  </si>
  <si>
    <t>反映和考核完成独生子女伤残死亡家庭特别扶助数量情况。</t>
  </si>
  <si>
    <t>反映和考核完成城镇部分计划生育家庭实施奖励扶助数量情况。</t>
  </si>
  <si>
    <t>在兑现养老保险金时由区政府在基础养老金的标准上每人每月增发20元,扶助数量≥754人得满分，扶助数量每少1%扣1分，扣完为止。</t>
  </si>
  <si>
    <t>反映和考核完成独女计生家庭社保补助家庭数量情况。</t>
  </si>
  <si>
    <t>修缮房屋一次性发给每户安居修缮款1万元,扶助数量≥8户得满分，扶助数量每少1户扣1分，扣完为止。</t>
  </si>
  <si>
    <t>年满70周岁的独生子女父母由区政府给予每人每年居家养老服务补助150元,扶助数量≥3047人得满分，扶助数量每少1%扣1分，扣完为止。</t>
  </si>
  <si>
    <t>反映和考核完成独生子女父母居家养老补助数量情况。</t>
  </si>
  <si>
    <t>反映和考核完成安居工程数量情况。</t>
  </si>
  <si>
    <t>实际补助金额45.705万元，扶助数量3047人。</t>
  </si>
  <si>
    <t>实际补助金额18.096万元，扶助数量754人。</t>
  </si>
  <si>
    <t>实际补助金额134.49万元，扶助数量747人。</t>
  </si>
  <si>
    <t>实际补助金额0.96万元，扶助数量40人。</t>
  </si>
  <si>
    <t>实际补助金额640.20万元，扶助数量443人。</t>
  </si>
  <si>
    <t>实际补助金额3668.16万元，扶助数量15262人。</t>
  </si>
  <si>
    <t>项目补助街道覆盖率</t>
  </si>
  <si>
    <t>维护社会稳定性</t>
  </si>
  <si>
    <t>通过计生项目补助街道的覆盖数量指标反映和考核计生项目社会效益覆盖范围情况。</t>
  </si>
  <si>
    <t>计生项目补助覆盖开元、鲤中、海滨、临江、江南、浮桥、金龙、常泰8个街道。</t>
  </si>
  <si>
    <t>通过计生项目维护社会稳定性内容反映和考核完善计生户生活保障和养老保障，缓解计划生育家庭的特殊困难，让计划生育家庭优先分享改革发展成果情况。</t>
  </si>
  <si>
    <t>完善计生户生活保障和养老保障得3分；缓解计划生育家庭的特殊困难得2分。</t>
  </si>
  <si>
    <t>根据满意度调查问卷情况，完善计生户生活保障和养老保障，缓解计划生育家庭的特殊困难，让计划生育家庭优先分享改革发展成果的效果明显。</t>
  </si>
  <si>
    <t>通过计生项目政策的持续性反映和考核长期可持续影响情况。</t>
  </si>
  <si>
    <t>根据国家法律法规等明确计生项目的各项扶持和补助政策的长期性和稳定性。具有长期性得5分，具有稳定性得5分。</t>
  </si>
  <si>
    <t>根据《中华人民共和国人口与计划生育法》第二十三条:“国家对实行计划生育的夫妻，按照规定给予奖励。”第二十七条:“在国家提倡一对夫妻生育一个子女期间，按照规定应当享受计划生育家庭老年人奖励扶助的，继续享受相关奖励扶助。”第四十一条第一款：“实行农村计划生育家庭奖励扶助制度。对只有一个子女或者两个女孩的农村计划生育家庭，按照国家和省有关规定发给奖励扶助金。”等相关规定，计生项目中的各项扶持和补助政策具有明细的长期性和稳定性。</t>
  </si>
  <si>
    <t>发放问卷调查表50份，收到43份（问卷调查表见附件二），问卷调查结果为群众满意度平均97.23%。</t>
  </si>
  <si>
    <t>城镇部分计划生育家庭实施奖励扶助数量</t>
  </si>
  <si>
    <t>独生子女伤残死亡家庭特别扶助数量</t>
  </si>
  <si>
    <t>二女扎家庭养老保障数量</t>
  </si>
  <si>
    <t>原农村二女户、独生子女户的计生低保户家庭补助数量</t>
  </si>
  <si>
    <t>独生子女父母居家养老补助数量</t>
  </si>
  <si>
    <t>独女计生家庭社保补助家庭数量</t>
  </si>
  <si>
    <t>附件一</t>
  </si>
  <si>
    <t>实际补助金额8万元，扶助数量8户。</t>
  </si>
  <si>
    <t>大部分内容编制了绩效目标申报表，其中制定绩效目标；绩效目标与实际工作内容相关；项目预期产出效益和效果基本符合正常的业绩水平；与预算确定的项目投资额或资金量基本相匹配。</t>
  </si>
  <si>
    <t>已编制的绩效目标表中能绩效目标细化分解为具体的绩效指标；能通过清晰、可衡量的指标值予以体现；但项目目标任务数或计划数不够细化（如计生项目2365万元的专项资金绩效自评表中没有具体到各项补助项目的人数目标）。</t>
  </si>
  <si>
    <t>鲤城区户籍单位开元、鲤中、海滨、临江、江南、浮桥、金龙、常泰8个街道，项目覆盖8个区域得满分，每少1个扣1分，扣完为止。</t>
  </si>
  <si>
    <t>绩效评价指标体系及分值表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</si>
</sst>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9">
    <font>
      <sz val="12"/>
      <name val="宋体"/>
      <family val="0"/>
    </font>
    <font>
      <sz val="11"/>
      <name val="宋体"/>
      <family val="0"/>
    </font>
    <font>
      <b/>
      <sz val="12"/>
      <name val="宋体"/>
      <family val="0"/>
    </font>
    <font>
      <sz val="8"/>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rgb="FF000000"/>
      <name val="宋体"/>
      <family val="0"/>
    </font>
    <font>
      <sz val="11"/>
      <color rgb="FF000000"/>
      <name val="宋体"/>
      <family val="0"/>
    </font>
    <font>
      <sz val="8"/>
      <color rgb="FF000000"/>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color indexed="63"/>
      </left>
      <right style="medium">
        <color rgb="FF000000"/>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12">
    <xf numFmtId="0" fontId="0" fillId="0" borderId="0" xfId="0" applyAlignment="1">
      <alignment vertical="center"/>
    </xf>
    <xf numFmtId="176" fontId="1" fillId="0" borderId="9" xfId="0" applyNumberFormat="1" applyFont="1" applyFill="1" applyBorder="1" applyAlignment="1">
      <alignment horizontal="center" vertical="center" wrapText="1"/>
    </xf>
    <xf numFmtId="49" fontId="0" fillId="0" borderId="10" xfId="0" applyNumberForma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177"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Fill="1" applyAlignment="1">
      <alignment vertical="center" wrapText="1"/>
    </xf>
    <xf numFmtId="0" fontId="1" fillId="33" borderId="0" xfId="0" applyFont="1" applyFill="1" applyAlignment="1">
      <alignment vertical="center"/>
    </xf>
    <xf numFmtId="0" fontId="1" fillId="34" borderId="0" xfId="0" applyFont="1" applyFill="1" applyAlignment="1">
      <alignment vertical="center"/>
    </xf>
    <xf numFmtId="0" fontId="1" fillId="34" borderId="0" xfId="0" applyFont="1" applyFill="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center" vertical="center" wrapText="1"/>
    </xf>
    <xf numFmtId="0" fontId="1" fillId="33" borderId="0" xfId="0" applyFont="1" applyFill="1" applyAlignment="1">
      <alignment horizontal="left" vertical="center"/>
    </xf>
    <xf numFmtId="0" fontId="46" fillId="35" borderId="11"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7" fillId="35" borderId="13" xfId="0" applyFont="1" applyFill="1" applyBorder="1" applyAlignment="1">
      <alignment horizontal="justify" vertical="center" wrapText="1"/>
    </xf>
    <xf numFmtId="0" fontId="47" fillId="35" borderId="14" xfId="0" applyFont="1" applyFill="1" applyBorder="1" applyAlignment="1">
      <alignment horizontal="left" vertical="center" wrapText="1"/>
    </xf>
    <xf numFmtId="0" fontId="47" fillId="35" borderId="14" xfId="0" applyFont="1" applyFill="1" applyBorder="1" applyAlignment="1">
      <alignment horizontal="left" vertical="center" wrapText="1"/>
    </xf>
    <xf numFmtId="0" fontId="47" fillId="35" borderId="13" xfId="0" applyFont="1" applyFill="1" applyBorder="1" applyAlignment="1">
      <alignment horizontal="left" vertical="center" wrapText="1"/>
    </xf>
    <xf numFmtId="0" fontId="47" fillId="35" borderId="14" xfId="0" applyFont="1" applyFill="1" applyBorder="1" applyAlignment="1">
      <alignment horizontal="justify" vertical="center" wrapText="1"/>
    </xf>
    <xf numFmtId="0" fontId="47" fillId="35" borderId="14" xfId="0" applyFont="1" applyFill="1" applyBorder="1" applyAlignment="1">
      <alignment horizontal="justify" vertical="center" wrapText="1"/>
    </xf>
    <xf numFmtId="0" fontId="47" fillId="35" borderId="13" xfId="0" applyFont="1" applyFill="1" applyBorder="1" applyAlignment="1">
      <alignment horizontal="justify" vertical="center" wrapText="1"/>
    </xf>
    <xf numFmtId="0" fontId="0" fillId="35" borderId="14" xfId="0" applyFill="1" applyBorder="1" applyAlignment="1">
      <alignment vertical="center"/>
    </xf>
    <xf numFmtId="0" fontId="47" fillId="34" borderId="13" xfId="0" applyFont="1" applyFill="1" applyBorder="1" applyAlignment="1">
      <alignment horizontal="center" vertical="center" wrapText="1"/>
    </xf>
    <xf numFmtId="0" fontId="47" fillId="35" borderId="13" xfId="0" applyFont="1" applyFill="1" applyBorder="1" applyAlignment="1">
      <alignment horizontal="left"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8" fillId="0" borderId="9" xfId="0" applyFont="1" applyFill="1" applyBorder="1" applyAlignment="1">
      <alignment horizontal="justify" vertical="center" wrapText="1"/>
    </xf>
    <xf numFmtId="0" fontId="48" fillId="0" borderId="9" xfId="0" applyFont="1" applyFill="1" applyBorder="1" applyAlignment="1">
      <alignment horizontal="left" vertical="center" wrapText="1"/>
    </xf>
    <xf numFmtId="0" fontId="48" fillId="0" borderId="15" xfId="0" applyFont="1" applyFill="1" applyBorder="1" applyAlignment="1">
      <alignment horizontal="center" vertical="center" wrapText="1"/>
    </xf>
    <xf numFmtId="0" fontId="3" fillId="0" borderId="9" xfId="0" applyFont="1" applyFill="1" applyBorder="1" applyAlignment="1">
      <alignment vertical="center" wrapText="1"/>
    </xf>
    <xf numFmtId="0" fontId="0" fillId="0" borderId="9" xfId="0" applyFont="1" applyFill="1" applyBorder="1" applyAlignment="1">
      <alignment vertical="center"/>
    </xf>
    <xf numFmtId="10" fontId="3" fillId="0" borderId="0" xfId="33" applyNumberFormat="1" applyFont="1" applyFill="1" applyAlignment="1">
      <alignment vertical="center"/>
    </xf>
    <xf numFmtId="0" fontId="4" fillId="0" borderId="0" xfId="0" applyFont="1" applyFill="1" applyAlignment="1">
      <alignment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center" vertical="center" wrapText="1"/>
    </xf>
    <xf numFmtId="0" fontId="0" fillId="0" borderId="9" xfId="0" applyBorder="1" applyAlignment="1">
      <alignment horizontal="center" vertical="center"/>
    </xf>
    <xf numFmtId="43" fontId="0" fillId="0" borderId="9" xfId="51" applyFont="1" applyBorder="1" applyAlignment="1">
      <alignment horizontal="center" vertical="center"/>
    </xf>
    <xf numFmtId="0" fontId="0" fillId="0" borderId="9" xfId="0"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vertical="center"/>
    </xf>
    <xf numFmtId="14" fontId="0" fillId="0" borderId="9" xfId="0" applyNumberFormat="1" applyBorder="1" applyAlignment="1">
      <alignment vertical="center"/>
    </xf>
    <xf numFmtId="0" fontId="0" fillId="36" borderId="9" xfId="0" applyFill="1" applyBorder="1" applyAlignment="1">
      <alignment vertical="center"/>
    </xf>
    <xf numFmtId="43" fontId="0" fillId="0" borderId="9" xfId="51" applyFont="1" applyBorder="1" applyAlignment="1">
      <alignment vertical="center"/>
    </xf>
    <xf numFmtId="0" fontId="0" fillId="0" borderId="9" xfId="0" applyBorder="1" applyAlignment="1">
      <alignment vertical="center" wrapText="1"/>
    </xf>
    <xf numFmtId="0" fontId="0" fillId="0" borderId="9" xfId="0" applyFill="1" applyBorder="1" applyAlignment="1">
      <alignment vertical="center"/>
    </xf>
    <xf numFmtId="0" fontId="0" fillId="0" borderId="0" xfId="0" applyAlignment="1">
      <alignment vertical="center"/>
    </xf>
    <xf numFmtId="0" fontId="0" fillId="34" borderId="9" xfId="0" applyFill="1" applyBorder="1" applyAlignment="1">
      <alignment vertical="center" wrapText="1"/>
    </xf>
    <xf numFmtId="0" fontId="0" fillId="37" borderId="9" xfId="0" applyFill="1" applyBorder="1" applyAlignment="1">
      <alignment vertical="center" wrapText="1"/>
    </xf>
    <xf numFmtId="43" fontId="0" fillId="0" borderId="0" xfId="51" applyFont="1" applyAlignment="1">
      <alignment vertical="center"/>
    </xf>
    <xf numFmtId="43" fontId="0" fillId="0" borderId="0" xfId="51" applyFont="1" applyAlignment="1">
      <alignment vertical="center" wrapText="1"/>
    </xf>
    <xf numFmtId="43" fontId="0" fillId="0" borderId="0" xfId="0" applyNumberFormat="1" applyAlignment="1">
      <alignment vertical="center"/>
    </xf>
    <xf numFmtId="43" fontId="0" fillId="0" borderId="9" xfId="51" applyFont="1" applyFill="1" applyBorder="1" applyAlignment="1">
      <alignment horizontal="center" vertical="center"/>
    </xf>
    <xf numFmtId="0" fontId="0" fillId="0" borderId="0" xfId="0" applyAlignment="1">
      <alignment/>
    </xf>
    <xf numFmtId="43" fontId="0" fillId="0" borderId="9" xfId="51" applyFont="1" applyFill="1" applyBorder="1" applyAlignment="1">
      <alignment vertical="center"/>
    </xf>
    <xf numFmtId="0" fontId="0" fillId="0" borderId="9" xfId="0" applyFill="1" applyBorder="1" applyAlignment="1">
      <alignment vertical="center" wrapText="1"/>
    </xf>
    <xf numFmtId="43" fontId="0" fillId="0" borderId="0" xfId="51" applyFont="1" applyAlignment="1">
      <alignment/>
    </xf>
    <xf numFmtId="43" fontId="0" fillId="0" borderId="0" xfId="0" applyNumberFormat="1" applyAlignment="1">
      <alignment/>
    </xf>
    <xf numFmtId="0" fontId="0" fillId="0" borderId="9" xfId="0" applyFont="1" applyBorder="1" applyAlignment="1">
      <alignment vertical="center"/>
    </xf>
    <xf numFmtId="0" fontId="0" fillId="36" borderId="9" xfId="0" applyFont="1" applyFill="1" applyBorder="1" applyAlignment="1">
      <alignment vertical="center"/>
    </xf>
    <xf numFmtId="0" fontId="0" fillId="34" borderId="9" xfId="0" applyFont="1" applyFill="1" applyBorder="1" applyAlignment="1">
      <alignment vertical="center"/>
    </xf>
    <xf numFmtId="0" fontId="0" fillId="34" borderId="9" xfId="0" applyFill="1" applyBorder="1" applyAlignment="1">
      <alignment vertical="center"/>
    </xf>
    <xf numFmtId="0" fontId="0" fillId="37" borderId="9" xfId="0" applyFont="1" applyFill="1" applyBorder="1" applyAlignment="1">
      <alignment vertical="center" wrapText="1"/>
    </xf>
    <xf numFmtId="0" fontId="0" fillId="34" borderId="9" xfId="0" applyFont="1" applyFill="1" applyBorder="1" applyAlignment="1">
      <alignment vertical="center" wrapText="1"/>
    </xf>
    <xf numFmtId="43" fontId="0" fillId="34" borderId="0" xfId="0" applyNumberFormat="1" applyFill="1" applyAlignment="1">
      <alignment vertical="center"/>
    </xf>
    <xf numFmtId="43" fontId="0" fillId="34" borderId="9" xfId="51" applyFont="1" applyFill="1" applyBorder="1" applyAlignment="1">
      <alignment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justify" vertical="center" wrapText="1"/>
    </xf>
    <xf numFmtId="9" fontId="48" fillId="0" borderId="9" xfId="0" applyNumberFormat="1" applyFont="1" applyFill="1" applyBorder="1" applyAlignment="1">
      <alignment horizontal="justify" vertical="center" wrapText="1"/>
    </xf>
    <xf numFmtId="0" fontId="48" fillId="0" borderId="15" xfId="0" applyFont="1" applyFill="1" applyBorder="1" applyAlignment="1">
      <alignment horizontal="center"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3" fillId="0" borderId="9" xfId="0" applyFont="1" applyFill="1" applyBorder="1" applyAlignment="1">
      <alignment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 fillId="0" borderId="0" xfId="0" applyFont="1" applyFill="1" applyAlignment="1">
      <alignment vertical="center"/>
    </xf>
    <xf numFmtId="0" fontId="3" fillId="0" borderId="9" xfId="0" applyFont="1" applyFill="1" applyBorder="1" applyAlignment="1">
      <alignment vertical="center" wrapText="1"/>
    </xf>
    <xf numFmtId="0" fontId="48" fillId="0" borderId="9" xfId="0" applyFont="1" applyFill="1" applyBorder="1" applyAlignment="1">
      <alignment horizontal="justify"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0" xfId="0" applyFont="1" applyFill="1" applyAlignment="1">
      <alignment horizontal="center" vertical="center"/>
    </xf>
    <xf numFmtId="0" fontId="47" fillId="35" borderId="13" xfId="0" applyFont="1" applyFill="1" applyBorder="1" applyAlignment="1">
      <alignment horizontal="justify" vertical="center" wrapText="1"/>
    </xf>
    <xf numFmtId="0" fontId="47" fillId="35" borderId="13" xfId="0" applyFont="1" applyFill="1" applyBorder="1" applyAlignment="1">
      <alignment horizontal="center" vertical="center" wrapText="1"/>
    </xf>
    <xf numFmtId="0" fontId="47" fillId="35" borderId="14"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47" fillId="35" borderId="19" xfId="0" applyFont="1" applyFill="1" applyBorder="1" applyAlignment="1">
      <alignment horizontal="center" vertical="center" wrapText="1"/>
    </xf>
    <xf numFmtId="0" fontId="1" fillId="0" borderId="0" xfId="0"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SheetLayoutView="100" workbookViewId="0" topLeftCell="A1">
      <pane xSplit="7" ySplit="4" topLeftCell="H27" activePane="bottomRight" state="frozen"/>
      <selection pane="topLeft" activeCell="A1" sqref="A1"/>
      <selection pane="topRight" activeCell="A1" sqref="A1"/>
      <selection pane="bottomLeft" activeCell="A1" sqref="A1"/>
      <selection pane="bottomRight" activeCell="H34" sqref="H34"/>
    </sheetView>
  </sheetViews>
  <sheetFormatPr defaultColWidth="9.00390625" defaultRowHeight="14.25"/>
  <cols>
    <col min="1" max="1" width="5.125" style="32" customWidth="1"/>
    <col min="2" max="2" width="5.25390625" style="32" customWidth="1"/>
    <col min="3" max="3" width="3.875" style="32" customWidth="1"/>
    <col min="4" max="4" width="9.25390625" style="32" customWidth="1"/>
    <col min="5" max="5" width="3.875" style="32" customWidth="1"/>
    <col min="6" max="6" width="26.375" style="32" customWidth="1"/>
    <col min="7" max="7" width="34.375" style="32" hidden="1" customWidth="1"/>
    <col min="8" max="8" width="36.125" style="32" customWidth="1"/>
    <col min="9" max="9" width="5.625" style="33" customWidth="1"/>
    <col min="10" max="10" width="33.125" style="32" customWidth="1"/>
    <col min="11" max="12" width="9.625" style="32" bestFit="1" customWidth="1"/>
    <col min="13" max="16384" width="9.00390625" style="32" customWidth="1"/>
  </cols>
  <sheetData>
    <row r="1" ht="15">
      <c r="A1" s="95" t="s">
        <v>320</v>
      </c>
    </row>
    <row r="2" spans="1:10" ht="15">
      <c r="A2" s="105" t="s">
        <v>264</v>
      </c>
      <c r="B2" s="105"/>
      <c r="C2" s="105"/>
      <c r="D2" s="105"/>
      <c r="E2" s="105"/>
      <c r="F2" s="105"/>
      <c r="G2" s="105"/>
      <c r="H2" s="105"/>
      <c r="I2" s="105"/>
      <c r="J2" s="105"/>
    </row>
    <row r="3" spans="1:10" ht="15">
      <c r="A3" s="105" t="s">
        <v>325</v>
      </c>
      <c r="B3" s="105"/>
      <c r="C3" s="105"/>
      <c r="D3" s="105"/>
      <c r="E3" s="105"/>
      <c r="F3" s="105"/>
      <c r="G3" s="105"/>
      <c r="H3" s="105"/>
      <c r="I3" s="105"/>
      <c r="J3" s="105"/>
    </row>
    <row r="4" spans="1:10" s="31" customFormat="1" ht="22.5" customHeight="1">
      <c r="A4" s="34" t="s">
        <v>0</v>
      </c>
      <c r="B4" s="34" t="s">
        <v>1</v>
      </c>
      <c r="C4" s="34" t="s">
        <v>2</v>
      </c>
      <c r="D4" s="34" t="s">
        <v>3</v>
      </c>
      <c r="E4" s="34" t="s">
        <v>2</v>
      </c>
      <c r="F4" s="34" t="s">
        <v>4</v>
      </c>
      <c r="G4" s="34" t="s">
        <v>5</v>
      </c>
      <c r="H4" s="34" t="s">
        <v>6</v>
      </c>
      <c r="I4" s="34" t="s">
        <v>7</v>
      </c>
      <c r="J4" s="34" t="s">
        <v>8</v>
      </c>
    </row>
    <row r="5" spans="1:10" s="31" customFormat="1" ht="71.25" customHeight="1">
      <c r="A5" s="101" t="s">
        <v>9</v>
      </c>
      <c r="B5" s="101" t="s">
        <v>10</v>
      </c>
      <c r="C5" s="102">
        <v>6</v>
      </c>
      <c r="D5" s="35" t="s">
        <v>11</v>
      </c>
      <c r="E5" s="35">
        <v>3</v>
      </c>
      <c r="F5" s="38" t="s">
        <v>12</v>
      </c>
      <c r="G5" s="39" t="s">
        <v>13</v>
      </c>
      <c r="H5" s="39" t="s">
        <v>14</v>
      </c>
      <c r="I5" s="35">
        <v>3</v>
      </c>
      <c r="J5" s="41" t="s">
        <v>265</v>
      </c>
    </row>
    <row r="6" spans="1:10" s="31" customFormat="1" ht="44.25" customHeight="1">
      <c r="A6" s="101"/>
      <c r="B6" s="101"/>
      <c r="C6" s="102"/>
      <c r="D6" s="35" t="s">
        <v>15</v>
      </c>
      <c r="E6" s="35">
        <v>3</v>
      </c>
      <c r="F6" s="38" t="s">
        <v>16</v>
      </c>
      <c r="G6" s="39" t="s">
        <v>17</v>
      </c>
      <c r="H6" s="39" t="s">
        <v>18</v>
      </c>
      <c r="I6" s="35">
        <v>3</v>
      </c>
      <c r="J6" s="41" t="s">
        <v>266</v>
      </c>
    </row>
    <row r="7" spans="1:10" s="31" customFormat="1" ht="48.75" customHeight="1">
      <c r="A7" s="101"/>
      <c r="B7" s="98" t="s">
        <v>19</v>
      </c>
      <c r="C7" s="103">
        <v>6</v>
      </c>
      <c r="D7" s="35" t="s">
        <v>20</v>
      </c>
      <c r="E7" s="35">
        <v>3</v>
      </c>
      <c r="F7" s="38" t="s">
        <v>21</v>
      </c>
      <c r="G7" s="39" t="s">
        <v>22</v>
      </c>
      <c r="H7" s="39" t="s">
        <v>23</v>
      </c>
      <c r="I7" s="35">
        <v>3</v>
      </c>
      <c r="J7" s="41" t="s">
        <v>322</v>
      </c>
    </row>
    <row r="8" spans="1:10" s="31" customFormat="1" ht="53.25" customHeight="1">
      <c r="A8" s="101"/>
      <c r="B8" s="100"/>
      <c r="C8" s="104"/>
      <c r="D8" s="35" t="s">
        <v>24</v>
      </c>
      <c r="E8" s="35">
        <v>3</v>
      </c>
      <c r="F8" s="38" t="s">
        <v>25</v>
      </c>
      <c r="G8" s="38" t="s">
        <v>26</v>
      </c>
      <c r="H8" s="38" t="s">
        <v>27</v>
      </c>
      <c r="I8" s="35">
        <v>2</v>
      </c>
      <c r="J8" s="96" t="s">
        <v>323</v>
      </c>
    </row>
    <row r="9" spans="1:10" s="31" customFormat="1" ht="49.5" customHeight="1">
      <c r="A9" s="101"/>
      <c r="B9" s="101" t="s">
        <v>261</v>
      </c>
      <c r="C9" s="102">
        <v>8</v>
      </c>
      <c r="D9" s="35" t="s">
        <v>246</v>
      </c>
      <c r="E9" s="35">
        <v>4</v>
      </c>
      <c r="F9" s="38" t="s">
        <v>30</v>
      </c>
      <c r="G9" s="38" t="s">
        <v>31</v>
      </c>
      <c r="H9" s="38" t="s">
        <v>32</v>
      </c>
      <c r="I9" s="37">
        <v>2</v>
      </c>
      <c r="J9" s="41" t="s">
        <v>267</v>
      </c>
    </row>
    <row r="10" spans="1:10" s="31" customFormat="1" ht="42" customHeight="1">
      <c r="A10" s="101"/>
      <c r="B10" s="101"/>
      <c r="C10" s="102"/>
      <c r="D10" s="35" t="s">
        <v>247</v>
      </c>
      <c r="E10" s="35">
        <v>4</v>
      </c>
      <c r="F10" s="38" t="s">
        <v>34</v>
      </c>
      <c r="G10" s="38" t="s">
        <v>35</v>
      </c>
      <c r="H10" s="38" t="s">
        <v>36</v>
      </c>
      <c r="I10" s="37">
        <v>4</v>
      </c>
      <c r="J10" s="41" t="s">
        <v>268</v>
      </c>
    </row>
    <row r="11" spans="1:10" s="31" customFormat="1" ht="37.5">
      <c r="A11" s="98" t="s">
        <v>254</v>
      </c>
      <c r="B11" s="98" t="s">
        <v>38</v>
      </c>
      <c r="C11" s="98">
        <v>12</v>
      </c>
      <c r="D11" s="36" t="s">
        <v>39</v>
      </c>
      <c r="E11" s="36">
        <v>4</v>
      </c>
      <c r="F11" s="38" t="s">
        <v>40</v>
      </c>
      <c r="G11" s="38" t="s">
        <v>41</v>
      </c>
      <c r="H11" s="78" t="s">
        <v>252</v>
      </c>
      <c r="I11" s="37">
        <v>3.32</v>
      </c>
      <c r="J11" s="41" t="s">
        <v>269</v>
      </c>
    </row>
    <row r="12" spans="1:11" s="31" customFormat="1" ht="42.75" customHeight="1">
      <c r="A12" s="99"/>
      <c r="B12" s="99"/>
      <c r="C12" s="99"/>
      <c r="D12" s="36" t="s">
        <v>42</v>
      </c>
      <c r="E12" s="36">
        <v>4</v>
      </c>
      <c r="F12" s="38" t="s">
        <v>43</v>
      </c>
      <c r="G12" s="38" t="s">
        <v>44</v>
      </c>
      <c r="H12" s="38" t="s">
        <v>45</v>
      </c>
      <c r="I12" s="37">
        <v>4</v>
      </c>
      <c r="J12" s="41" t="s">
        <v>270</v>
      </c>
      <c r="K12" s="43"/>
    </row>
    <row r="13" spans="1:10" s="31" customFormat="1" ht="43.5" customHeight="1">
      <c r="A13" s="100"/>
      <c r="B13" s="100"/>
      <c r="C13" s="100"/>
      <c r="D13" s="35" t="s">
        <v>46</v>
      </c>
      <c r="E13" s="35">
        <v>4</v>
      </c>
      <c r="F13" s="38" t="s">
        <v>47</v>
      </c>
      <c r="G13" s="38" t="s">
        <v>48</v>
      </c>
      <c r="H13" s="81" t="s">
        <v>260</v>
      </c>
      <c r="I13" s="37">
        <v>4</v>
      </c>
      <c r="J13" s="41" t="s">
        <v>271</v>
      </c>
    </row>
    <row r="14" spans="1:10" s="31" customFormat="1" ht="39.75" customHeight="1">
      <c r="A14" s="101" t="s">
        <v>255</v>
      </c>
      <c r="B14" s="98" t="s">
        <v>49</v>
      </c>
      <c r="C14" s="35">
        <v>4</v>
      </c>
      <c r="D14" s="35" t="s">
        <v>50</v>
      </c>
      <c r="E14" s="35">
        <v>4</v>
      </c>
      <c r="F14" s="38" t="s">
        <v>51</v>
      </c>
      <c r="G14" s="38" t="s">
        <v>52</v>
      </c>
      <c r="H14" s="81" t="s">
        <v>259</v>
      </c>
      <c r="I14" s="37">
        <v>4</v>
      </c>
      <c r="J14" s="41" t="s">
        <v>272</v>
      </c>
    </row>
    <row r="15" spans="1:10" s="31" customFormat="1" ht="37.5" customHeight="1">
      <c r="A15" s="101"/>
      <c r="B15" s="100"/>
      <c r="C15" s="35">
        <v>4</v>
      </c>
      <c r="D15" s="35" t="s">
        <v>53</v>
      </c>
      <c r="E15" s="35">
        <v>4</v>
      </c>
      <c r="F15" s="81" t="s">
        <v>257</v>
      </c>
      <c r="G15" s="38" t="s">
        <v>55</v>
      </c>
      <c r="H15" s="81" t="s">
        <v>258</v>
      </c>
      <c r="I15" s="37">
        <v>4</v>
      </c>
      <c r="J15" s="41" t="s">
        <v>273</v>
      </c>
    </row>
    <row r="16" spans="1:11" s="31" customFormat="1" ht="40.5" customHeight="1">
      <c r="A16" s="101" t="s">
        <v>56</v>
      </c>
      <c r="B16" s="98" t="s">
        <v>57</v>
      </c>
      <c r="C16" s="98">
        <v>15</v>
      </c>
      <c r="D16" s="84" t="s">
        <v>314</v>
      </c>
      <c r="E16" s="36">
        <v>3</v>
      </c>
      <c r="F16" s="92" t="s">
        <v>290</v>
      </c>
      <c r="G16" s="38"/>
      <c r="H16" s="92" t="s">
        <v>285</v>
      </c>
      <c r="I16" s="37">
        <v>3</v>
      </c>
      <c r="J16" s="91" t="s">
        <v>302</v>
      </c>
      <c r="K16" s="43"/>
    </row>
    <row r="17" spans="1:11" s="31" customFormat="1" ht="40.5" customHeight="1">
      <c r="A17" s="101"/>
      <c r="B17" s="99"/>
      <c r="C17" s="99"/>
      <c r="D17" s="84" t="s">
        <v>315</v>
      </c>
      <c r="E17" s="88">
        <v>3</v>
      </c>
      <c r="F17" s="92" t="s">
        <v>289</v>
      </c>
      <c r="G17" s="84"/>
      <c r="H17" s="92" t="s">
        <v>284</v>
      </c>
      <c r="I17" s="37">
        <v>3</v>
      </c>
      <c r="J17" s="91" t="s">
        <v>301</v>
      </c>
      <c r="K17" s="43"/>
    </row>
    <row r="18" spans="1:11" s="31" customFormat="1" ht="40.5" customHeight="1">
      <c r="A18" s="101"/>
      <c r="B18" s="99"/>
      <c r="C18" s="99"/>
      <c r="D18" s="84" t="s">
        <v>317</v>
      </c>
      <c r="E18" s="88">
        <v>2</v>
      </c>
      <c r="F18" s="92" t="s">
        <v>287</v>
      </c>
      <c r="G18" s="84"/>
      <c r="H18" s="92" t="s">
        <v>283</v>
      </c>
      <c r="I18" s="37">
        <v>2</v>
      </c>
      <c r="J18" s="91" t="s">
        <v>300</v>
      </c>
      <c r="K18" s="43"/>
    </row>
    <row r="19" spans="1:11" s="31" customFormat="1" ht="31.5" customHeight="1">
      <c r="A19" s="101"/>
      <c r="B19" s="99"/>
      <c r="C19" s="99"/>
      <c r="D19" s="84" t="s">
        <v>316</v>
      </c>
      <c r="E19" s="88">
        <v>2</v>
      </c>
      <c r="F19" s="92" t="s">
        <v>288</v>
      </c>
      <c r="G19" s="84"/>
      <c r="H19" s="92" t="s">
        <v>286</v>
      </c>
      <c r="I19" s="37">
        <v>2</v>
      </c>
      <c r="J19" s="91" t="s">
        <v>299</v>
      </c>
      <c r="K19" s="43"/>
    </row>
    <row r="20" spans="1:11" s="31" customFormat="1" ht="37.5" customHeight="1">
      <c r="A20" s="101"/>
      <c r="B20" s="99"/>
      <c r="C20" s="99"/>
      <c r="D20" s="84" t="s">
        <v>319</v>
      </c>
      <c r="E20" s="82">
        <v>2</v>
      </c>
      <c r="F20" s="92" t="s">
        <v>292</v>
      </c>
      <c r="G20" s="81"/>
      <c r="H20" s="92" t="s">
        <v>291</v>
      </c>
      <c r="I20" s="37">
        <v>2</v>
      </c>
      <c r="J20" s="91" t="s">
        <v>298</v>
      </c>
      <c r="K20" s="43"/>
    </row>
    <row r="21" spans="1:11" s="31" customFormat="1" ht="35.25" customHeight="1">
      <c r="A21" s="101"/>
      <c r="B21" s="99"/>
      <c r="C21" s="99"/>
      <c r="D21" s="84" t="s">
        <v>318</v>
      </c>
      <c r="E21" s="89">
        <v>2</v>
      </c>
      <c r="F21" s="92" t="s">
        <v>295</v>
      </c>
      <c r="G21" s="84"/>
      <c r="H21" s="92" t="s">
        <v>294</v>
      </c>
      <c r="I21" s="37">
        <v>2</v>
      </c>
      <c r="J21" s="91" t="s">
        <v>297</v>
      </c>
      <c r="K21" s="43"/>
    </row>
    <row r="22" spans="1:11" s="31" customFormat="1" ht="31.5" customHeight="1">
      <c r="A22" s="101"/>
      <c r="B22" s="99"/>
      <c r="C22" s="99"/>
      <c r="D22" s="84" t="s">
        <v>274</v>
      </c>
      <c r="E22" s="46">
        <v>1</v>
      </c>
      <c r="F22" s="92" t="s">
        <v>296</v>
      </c>
      <c r="G22" s="45"/>
      <c r="H22" s="92" t="s">
        <v>293</v>
      </c>
      <c r="I22" s="37">
        <v>1</v>
      </c>
      <c r="J22" s="41" t="s">
        <v>321</v>
      </c>
      <c r="K22" s="43"/>
    </row>
    <row r="23" spans="1:10" s="31" customFormat="1" ht="33.75" customHeight="1">
      <c r="A23" s="101"/>
      <c r="B23" s="83" t="s">
        <v>58</v>
      </c>
      <c r="C23" s="83">
        <v>6</v>
      </c>
      <c r="D23" s="85" t="s">
        <v>275</v>
      </c>
      <c r="E23" s="36">
        <v>6</v>
      </c>
      <c r="F23" s="78" t="s">
        <v>253</v>
      </c>
      <c r="G23" s="38" t="s">
        <v>59</v>
      </c>
      <c r="H23" s="84" t="s">
        <v>278</v>
      </c>
      <c r="I23" s="37">
        <v>6</v>
      </c>
      <c r="J23" s="91" t="s">
        <v>282</v>
      </c>
    </row>
    <row r="24" spans="1:10" s="31" customFormat="1" ht="33.75" customHeight="1">
      <c r="A24" s="101"/>
      <c r="B24" s="80" t="s">
        <v>60</v>
      </c>
      <c r="C24" s="80">
        <v>5</v>
      </c>
      <c r="D24" s="87" t="s">
        <v>276</v>
      </c>
      <c r="E24" s="82">
        <v>5</v>
      </c>
      <c r="F24" s="84" t="s">
        <v>277</v>
      </c>
      <c r="G24" s="81"/>
      <c r="H24" s="81" t="s">
        <v>279</v>
      </c>
      <c r="I24" s="37">
        <v>4</v>
      </c>
      <c r="J24" s="91" t="s">
        <v>281</v>
      </c>
    </row>
    <row r="25" spans="1:10" s="31" customFormat="1" ht="34.5" customHeight="1">
      <c r="A25" s="101"/>
      <c r="B25" s="36" t="s">
        <v>61</v>
      </c>
      <c r="C25" s="36">
        <v>4</v>
      </c>
      <c r="D25" s="36" t="s">
        <v>251</v>
      </c>
      <c r="E25" s="36">
        <v>4</v>
      </c>
      <c r="F25" s="84" t="s">
        <v>263</v>
      </c>
      <c r="G25" s="41" t="s">
        <v>62</v>
      </c>
      <c r="H25" s="86" t="s">
        <v>262</v>
      </c>
      <c r="I25" s="37">
        <v>4</v>
      </c>
      <c r="J25" s="79" t="s">
        <v>280</v>
      </c>
    </row>
    <row r="26" spans="1:10" s="31" customFormat="1" ht="37.5" customHeight="1">
      <c r="A26" s="98" t="s">
        <v>187</v>
      </c>
      <c r="B26" s="98" t="s">
        <v>64</v>
      </c>
      <c r="C26" s="40">
        <v>5</v>
      </c>
      <c r="D26" s="93" t="s">
        <v>303</v>
      </c>
      <c r="E26" s="36">
        <v>5</v>
      </c>
      <c r="F26" s="94" t="s">
        <v>305</v>
      </c>
      <c r="G26" s="38" t="s">
        <v>65</v>
      </c>
      <c r="H26" s="97" t="s">
        <v>324</v>
      </c>
      <c r="I26" s="37">
        <v>5</v>
      </c>
      <c r="J26" s="91" t="s">
        <v>306</v>
      </c>
    </row>
    <row r="27" spans="1:10" s="31" customFormat="1" ht="39" customHeight="1">
      <c r="A27" s="99"/>
      <c r="B27" s="100"/>
      <c r="C27" s="90">
        <v>5</v>
      </c>
      <c r="D27" s="93" t="s">
        <v>304</v>
      </c>
      <c r="E27" s="89">
        <v>5</v>
      </c>
      <c r="F27" s="94" t="s">
        <v>307</v>
      </c>
      <c r="G27" s="84"/>
      <c r="H27" s="92" t="s">
        <v>308</v>
      </c>
      <c r="I27" s="37">
        <v>5</v>
      </c>
      <c r="J27" s="91" t="s">
        <v>309</v>
      </c>
    </row>
    <row r="28" spans="1:10" s="31" customFormat="1" ht="96" customHeight="1">
      <c r="A28" s="99"/>
      <c r="B28" s="40" t="s">
        <v>68</v>
      </c>
      <c r="C28" s="40">
        <v>10</v>
      </c>
      <c r="D28" s="77" t="s">
        <v>256</v>
      </c>
      <c r="E28" s="36">
        <v>10</v>
      </c>
      <c r="F28" s="94" t="s">
        <v>310</v>
      </c>
      <c r="G28" s="38"/>
      <c r="H28" s="92" t="s">
        <v>311</v>
      </c>
      <c r="I28" s="37">
        <v>10</v>
      </c>
      <c r="J28" s="91" t="s">
        <v>312</v>
      </c>
    </row>
    <row r="29" spans="1:10" s="31" customFormat="1" ht="41.25" customHeight="1">
      <c r="A29" s="100"/>
      <c r="B29" s="36" t="s">
        <v>69</v>
      </c>
      <c r="C29" s="36">
        <v>10</v>
      </c>
      <c r="D29" s="36" t="s">
        <v>70</v>
      </c>
      <c r="E29" s="36">
        <v>10</v>
      </c>
      <c r="F29" s="38" t="s">
        <v>71</v>
      </c>
      <c r="G29" s="38" t="s">
        <v>67</v>
      </c>
      <c r="H29" s="38" t="s">
        <v>72</v>
      </c>
      <c r="I29" s="37">
        <v>10</v>
      </c>
      <c r="J29" s="91" t="s">
        <v>313</v>
      </c>
    </row>
    <row r="30" spans="1:10" ht="37.5" customHeight="1">
      <c r="A30" s="42"/>
      <c r="B30" s="36"/>
      <c r="C30" s="36">
        <f>SUM(C5:C29)</f>
        <v>100</v>
      </c>
      <c r="D30" s="36"/>
      <c r="E30" s="36">
        <f>SUM(E5:E29)</f>
        <v>100</v>
      </c>
      <c r="F30" s="36"/>
      <c r="G30" s="36"/>
      <c r="H30" s="36"/>
      <c r="I30" s="36">
        <f>SUM(I5:I29)</f>
        <v>95.32</v>
      </c>
      <c r="J30" s="36"/>
    </row>
    <row r="31" spans="8:10" ht="25.5" hidden="1">
      <c r="H31" s="32" t="s">
        <v>73</v>
      </c>
      <c r="J31" s="44" t="s">
        <v>74</v>
      </c>
    </row>
    <row r="32" ht="39" hidden="1">
      <c r="J32" s="44" t="s">
        <v>75</v>
      </c>
    </row>
  </sheetData>
  <sheetProtection/>
  <mergeCells count="19">
    <mergeCell ref="A2:J2"/>
    <mergeCell ref="A3:J3"/>
    <mergeCell ref="A5:A10"/>
    <mergeCell ref="A16:A25"/>
    <mergeCell ref="B5:B6"/>
    <mergeCell ref="B7:B8"/>
    <mergeCell ref="B9:B10"/>
    <mergeCell ref="B11:B13"/>
    <mergeCell ref="B14:B15"/>
    <mergeCell ref="A26:A29"/>
    <mergeCell ref="A11:A13"/>
    <mergeCell ref="A14:A15"/>
    <mergeCell ref="B16:B22"/>
    <mergeCell ref="C5:C6"/>
    <mergeCell ref="C7:C8"/>
    <mergeCell ref="C9:C10"/>
    <mergeCell ref="C11:C13"/>
    <mergeCell ref="C16:C22"/>
    <mergeCell ref="B26:B27"/>
  </mergeCells>
  <printOptions/>
  <pageMargins left="0.5511811023622047" right="0.5511811023622047" top="0.7086614173228347" bottom="0.7086614173228347" header="0.5118110236220472" footer="0.5118110236220472"/>
  <pageSetup blackAndWhite="1" fitToHeight="0" fitToWidth="1" horizontalDpi="600" verticalDpi="600" orientation="landscape" paperSize="9" scale="98"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63"/>
  <sheetViews>
    <sheetView zoomScaleSheetLayoutView="100" workbookViewId="0" topLeftCell="A1">
      <selection activeCell="E62" sqref="E62"/>
    </sheetView>
  </sheetViews>
  <sheetFormatPr defaultColWidth="9.00390625" defaultRowHeight="14.25"/>
  <cols>
    <col min="1" max="3" width="9.00390625" style="0" customWidth="1"/>
    <col min="4" max="4" width="32.375" style="0" customWidth="1"/>
    <col min="5" max="5" width="48.25390625" style="0" customWidth="1"/>
  </cols>
  <sheetData>
    <row r="1" spans="1:5" ht="15">
      <c r="A1" s="18" t="s">
        <v>0</v>
      </c>
      <c r="B1" s="19" t="s">
        <v>1</v>
      </c>
      <c r="C1" s="19" t="s">
        <v>3</v>
      </c>
      <c r="D1" s="19" t="s">
        <v>4</v>
      </c>
      <c r="E1" s="19" t="s">
        <v>76</v>
      </c>
    </row>
    <row r="2" spans="1:5" ht="15">
      <c r="A2" s="109" t="s">
        <v>9</v>
      </c>
      <c r="B2" s="107" t="s">
        <v>10</v>
      </c>
      <c r="C2" s="108" t="s">
        <v>11</v>
      </c>
      <c r="D2" s="106" t="s">
        <v>12</v>
      </c>
      <c r="E2" s="22" t="s">
        <v>77</v>
      </c>
    </row>
    <row r="3" spans="1:5" ht="27.75">
      <c r="A3" s="109"/>
      <c r="B3" s="107"/>
      <c r="C3" s="108"/>
      <c r="D3" s="106"/>
      <c r="E3" s="23" t="s">
        <v>78</v>
      </c>
    </row>
    <row r="4" spans="1:5" ht="15">
      <c r="A4" s="109"/>
      <c r="B4" s="107"/>
      <c r="C4" s="108"/>
      <c r="D4" s="106"/>
      <c r="E4" s="23" t="s">
        <v>79</v>
      </c>
    </row>
    <row r="5" spans="1:5" ht="15">
      <c r="A5" s="109"/>
      <c r="B5" s="107"/>
      <c r="C5" s="108"/>
      <c r="D5" s="106"/>
      <c r="E5" s="23" t="s">
        <v>80</v>
      </c>
    </row>
    <row r="6" spans="1:5" ht="27.75">
      <c r="A6" s="109"/>
      <c r="B6" s="107"/>
      <c r="C6" s="108"/>
      <c r="D6" s="106"/>
      <c r="E6" s="23" t="s">
        <v>81</v>
      </c>
    </row>
    <row r="7" spans="1:5" ht="15">
      <c r="A7" s="109"/>
      <c r="B7" s="107"/>
      <c r="C7" s="107"/>
      <c r="D7" s="106"/>
      <c r="E7" s="24" t="s">
        <v>82</v>
      </c>
    </row>
    <row r="8" spans="1:5" ht="15">
      <c r="A8" s="109"/>
      <c r="B8" s="107"/>
      <c r="C8" s="108" t="s">
        <v>15</v>
      </c>
      <c r="D8" s="106" t="s">
        <v>16</v>
      </c>
      <c r="E8" s="22" t="s">
        <v>77</v>
      </c>
    </row>
    <row r="9" spans="1:5" ht="15">
      <c r="A9" s="109"/>
      <c r="B9" s="107"/>
      <c r="C9" s="108"/>
      <c r="D9" s="106"/>
      <c r="E9" s="23" t="s">
        <v>83</v>
      </c>
    </row>
    <row r="10" spans="1:5" ht="15">
      <c r="A10" s="109"/>
      <c r="B10" s="107"/>
      <c r="C10" s="108"/>
      <c r="D10" s="106"/>
      <c r="E10" s="23" t="s">
        <v>84</v>
      </c>
    </row>
    <row r="11" spans="1:5" ht="27.75">
      <c r="A11" s="109"/>
      <c r="B11" s="107"/>
      <c r="C11" s="107"/>
      <c r="D11" s="106"/>
      <c r="E11" s="24" t="s">
        <v>85</v>
      </c>
    </row>
    <row r="12" spans="1:5" ht="15">
      <c r="A12" s="109"/>
      <c r="B12" s="107" t="s">
        <v>19</v>
      </c>
      <c r="C12" s="108" t="s">
        <v>20</v>
      </c>
      <c r="D12" s="106" t="s">
        <v>21</v>
      </c>
      <c r="E12" s="22" t="s">
        <v>77</v>
      </c>
    </row>
    <row r="13" spans="1:5" ht="15">
      <c r="A13" s="109"/>
      <c r="B13" s="107"/>
      <c r="C13" s="108"/>
      <c r="D13" s="106"/>
      <c r="E13" s="23" t="s">
        <v>86</v>
      </c>
    </row>
    <row r="14" spans="1:5" ht="15">
      <c r="A14" s="109"/>
      <c r="B14" s="107"/>
      <c r="C14" s="108"/>
      <c r="D14" s="106"/>
      <c r="E14" s="23" t="s">
        <v>87</v>
      </c>
    </row>
    <row r="15" spans="1:5" ht="15">
      <c r="A15" s="109"/>
      <c r="B15" s="107"/>
      <c r="C15" s="108"/>
      <c r="D15" s="106"/>
      <c r="E15" s="23" t="s">
        <v>88</v>
      </c>
    </row>
    <row r="16" spans="1:5" ht="15">
      <c r="A16" s="109"/>
      <c r="B16" s="107"/>
      <c r="C16" s="108"/>
      <c r="D16" s="106"/>
      <c r="E16" s="23" t="s">
        <v>89</v>
      </c>
    </row>
    <row r="17" spans="1:5" ht="15">
      <c r="A17" s="109"/>
      <c r="B17" s="107"/>
      <c r="C17" s="107"/>
      <c r="D17" s="106"/>
      <c r="E17" s="24" t="s">
        <v>90</v>
      </c>
    </row>
    <row r="18" spans="1:5" ht="15">
      <c r="A18" s="109"/>
      <c r="B18" s="107" t="s">
        <v>91</v>
      </c>
      <c r="C18" s="108" t="s">
        <v>24</v>
      </c>
      <c r="D18" s="106" t="s">
        <v>25</v>
      </c>
      <c r="E18" s="25" t="s">
        <v>77</v>
      </c>
    </row>
    <row r="19" spans="1:5" ht="15">
      <c r="A19" s="109"/>
      <c r="B19" s="107"/>
      <c r="C19" s="108"/>
      <c r="D19" s="106"/>
      <c r="E19" s="26" t="s">
        <v>92</v>
      </c>
    </row>
    <row r="20" spans="1:5" ht="15">
      <c r="A20" s="109"/>
      <c r="B20" s="107"/>
      <c r="C20" s="108"/>
      <c r="D20" s="106"/>
      <c r="E20" s="26" t="s">
        <v>93</v>
      </c>
    </row>
    <row r="21" spans="1:5" ht="15">
      <c r="A21" s="109"/>
      <c r="B21" s="107"/>
      <c r="C21" s="107"/>
      <c r="D21" s="106"/>
      <c r="E21" s="27" t="s">
        <v>94</v>
      </c>
    </row>
    <row r="22" spans="1:5" ht="15">
      <c r="A22" s="109"/>
      <c r="B22" s="108" t="s">
        <v>28</v>
      </c>
      <c r="C22" s="108" t="s">
        <v>29</v>
      </c>
      <c r="D22" s="106" t="s">
        <v>30</v>
      </c>
      <c r="E22" s="25" t="s">
        <v>77</v>
      </c>
    </row>
    <row r="23" spans="1:5" ht="15">
      <c r="A23" s="109"/>
      <c r="B23" s="108"/>
      <c r="C23" s="108"/>
      <c r="D23" s="106"/>
      <c r="E23" s="26" t="s">
        <v>95</v>
      </c>
    </row>
    <row r="24" spans="1:5" ht="15">
      <c r="A24" s="109"/>
      <c r="B24" s="108"/>
      <c r="C24" s="108"/>
      <c r="D24" s="106"/>
      <c r="E24" s="26" t="s">
        <v>96</v>
      </c>
    </row>
    <row r="25" spans="1:5" ht="15">
      <c r="A25" s="109"/>
      <c r="B25" s="108"/>
      <c r="C25" s="108"/>
      <c r="D25" s="106"/>
      <c r="E25" s="26" t="s">
        <v>97</v>
      </c>
    </row>
    <row r="26" spans="1:5" ht="15">
      <c r="A26" s="109"/>
      <c r="B26" s="108"/>
      <c r="C26" s="107"/>
      <c r="D26" s="106"/>
      <c r="E26" s="27" t="s">
        <v>98</v>
      </c>
    </row>
    <row r="27" spans="1:5" ht="15">
      <c r="A27" s="109"/>
      <c r="B27" s="108"/>
      <c r="C27" s="108" t="s">
        <v>33</v>
      </c>
      <c r="D27" s="106" t="s">
        <v>34</v>
      </c>
      <c r="E27" s="25" t="s">
        <v>77</v>
      </c>
    </row>
    <row r="28" spans="1:5" ht="15">
      <c r="A28" s="109"/>
      <c r="B28" s="108"/>
      <c r="C28" s="108"/>
      <c r="D28" s="106"/>
      <c r="E28" s="26" t="s">
        <v>99</v>
      </c>
    </row>
    <row r="29" spans="1:5" ht="27.75">
      <c r="A29" s="110"/>
      <c r="B29" s="107"/>
      <c r="C29" s="107"/>
      <c r="D29" s="106"/>
      <c r="E29" s="27" t="s">
        <v>100</v>
      </c>
    </row>
    <row r="30" spans="1:5" ht="15">
      <c r="A30" s="109" t="s">
        <v>37</v>
      </c>
      <c r="B30" s="107" t="s">
        <v>38</v>
      </c>
      <c r="C30" s="107" t="s">
        <v>39</v>
      </c>
      <c r="D30" s="106" t="s">
        <v>40</v>
      </c>
      <c r="E30" s="25" t="s">
        <v>101</v>
      </c>
    </row>
    <row r="31" spans="1:5" ht="27.75">
      <c r="A31" s="109"/>
      <c r="B31" s="107"/>
      <c r="C31" s="107"/>
      <c r="D31" s="106"/>
      <c r="E31" s="26" t="s">
        <v>102</v>
      </c>
    </row>
    <row r="32" spans="1:5" ht="27.75">
      <c r="A32" s="109"/>
      <c r="B32" s="107"/>
      <c r="C32" s="107"/>
      <c r="D32" s="106"/>
      <c r="E32" s="27" t="s">
        <v>103</v>
      </c>
    </row>
    <row r="33" spans="1:5" ht="15">
      <c r="A33" s="109"/>
      <c r="B33" s="107"/>
      <c r="C33" s="107" t="s">
        <v>42</v>
      </c>
      <c r="D33" s="106" t="s">
        <v>43</v>
      </c>
      <c r="E33" s="25" t="s">
        <v>104</v>
      </c>
    </row>
    <row r="34" spans="1:5" ht="27.75">
      <c r="A34" s="109"/>
      <c r="B34" s="107"/>
      <c r="C34" s="107"/>
      <c r="D34" s="106"/>
      <c r="E34" s="27" t="s">
        <v>105</v>
      </c>
    </row>
    <row r="35" spans="1:5" ht="15">
      <c r="A35" s="109"/>
      <c r="B35" s="107" t="s">
        <v>38</v>
      </c>
      <c r="C35" s="108" t="s">
        <v>46</v>
      </c>
      <c r="D35" s="106" t="s">
        <v>47</v>
      </c>
      <c r="E35" s="25" t="s">
        <v>77</v>
      </c>
    </row>
    <row r="36" spans="1:5" ht="27.75">
      <c r="A36" s="109"/>
      <c r="B36" s="107"/>
      <c r="C36" s="108"/>
      <c r="D36" s="106"/>
      <c r="E36" s="26" t="s">
        <v>106</v>
      </c>
    </row>
    <row r="37" spans="1:5" ht="15">
      <c r="A37" s="109"/>
      <c r="B37" s="107"/>
      <c r="C37" s="108"/>
      <c r="D37" s="106"/>
      <c r="E37" s="26" t="s">
        <v>107</v>
      </c>
    </row>
    <row r="38" spans="1:5" ht="15">
      <c r="A38" s="109"/>
      <c r="B38" s="107"/>
      <c r="C38" s="108"/>
      <c r="D38" s="106"/>
      <c r="E38" s="26" t="s">
        <v>108</v>
      </c>
    </row>
    <row r="39" spans="1:5" ht="15">
      <c r="A39" s="109"/>
      <c r="B39" s="107"/>
      <c r="C39" s="107"/>
      <c r="D39" s="106"/>
      <c r="E39" s="27" t="s">
        <v>109</v>
      </c>
    </row>
    <row r="40" spans="1:5" ht="15">
      <c r="A40" s="109"/>
      <c r="B40" s="108" t="s">
        <v>49</v>
      </c>
      <c r="C40" s="108" t="s">
        <v>50</v>
      </c>
      <c r="D40" s="106" t="s">
        <v>51</v>
      </c>
      <c r="E40" s="25" t="s">
        <v>77</v>
      </c>
    </row>
    <row r="41" spans="1:5" ht="15">
      <c r="A41" s="109"/>
      <c r="B41" s="108"/>
      <c r="C41" s="108"/>
      <c r="D41" s="106"/>
      <c r="E41" s="26" t="s">
        <v>110</v>
      </c>
    </row>
    <row r="42" spans="1:5" ht="15">
      <c r="A42" s="109"/>
      <c r="B42" s="108"/>
      <c r="C42" s="107"/>
      <c r="D42" s="106"/>
      <c r="E42" s="27" t="s">
        <v>111</v>
      </c>
    </row>
    <row r="43" spans="1:5" ht="15">
      <c r="A43" s="109"/>
      <c r="B43" s="108"/>
      <c r="C43" s="108" t="s">
        <v>53</v>
      </c>
      <c r="D43" s="106" t="s">
        <v>54</v>
      </c>
      <c r="E43" s="25" t="s">
        <v>77</v>
      </c>
    </row>
    <row r="44" spans="1:5" ht="15">
      <c r="A44" s="109"/>
      <c r="B44" s="108"/>
      <c r="C44" s="108"/>
      <c r="D44" s="106"/>
      <c r="E44" s="26" t="s">
        <v>112</v>
      </c>
    </row>
    <row r="45" spans="1:5" ht="15">
      <c r="A45" s="109"/>
      <c r="B45" s="108"/>
      <c r="C45" s="108"/>
      <c r="D45" s="106"/>
      <c r="E45" s="26" t="s">
        <v>113</v>
      </c>
    </row>
    <row r="46" spans="1:5" ht="27.75">
      <c r="A46" s="109"/>
      <c r="B46" s="108"/>
      <c r="C46" s="108"/>
      <c r="D46" s="106"/>
      <c r="E46" s="26" t="s">
        <v>114</v>
      </c>
    </row>
    <row r="47" spans="1:5" ht="27.75">
      <c r="A47" s="110"/>
      <c r="B47" s="107"/>
      <c r="C47" s="107"/>
      <c r="D47" s="106"/>
      <c r="E47" s="27" t="s">
        <v>115</v>
      </c>
    </row>
    <row r="48" spans="1:5" ht="15">
      <c r="A48" s="109" t="s">
        <v>56</v>
      </c>
      <c r="B48" s="107" t="s">
        <v>57</v>
      </c>
      <c r="C48" s="107" t="s">
        <v>116</v>
      </c>
      <c r="D48" s="106" t="s">
        <v>117</v>
      </c>
      <c r="E48" s="25" t="s">
        <v>118</v>
      </c>
    </row>
    <row r="49" spans="1:5" ht="27.75">
      <c r="A49" s="109"/>
      <c r="B49" s="107"/>
      <c r="C49" s="107"/>
      <c r="D49" s="106"/>
      <c r="E49" s="26" t="s">
        <v>119</v>
      </c>
    </row>
    <row r="50" spans="1:5" ht="27.75">
      <c r="A50" s="109"/>
      <c r="B50" s="107"/>
      <c r="C50" s="107"/>
      <c r="D50" s="106"/>
      <c r="E50" s="27" t="s">
        <v>120</v>
      </c>
    </row>
    <row r="51" spans="1:5" ht="15">
      <c r="A51" s="109"/>
      <c r="B51" s="107" t="s">
        <v>58</v>
      </c>
      <c r="C51" s="107" t="s">
        <v>121</v>
      </c>
      <c r="D51" s="106" t="s">
        <v>122</v>
      </c>
      <c r="E51" s="25" t="s">
        <v>123</v>
      </c>
    </row>
    <row r="52" spans="1:5" ht="55.5">
      <c r="A52" s="109"/>
      <c r="B52" s="107"/>
      <c r="C52" s="107"/>
      <c r="D52" s="106"/>
      <c r="E52" s="27" t="s">
        <v>124</v>
      </c>
    </row>
    <row r="53" spans="1:5" ht="27.75">
      <c r="A53" s="109"/>
      <c r="B53" s="107" t="s">
        <v>60</v>
      </c>
      <c r="C53" s="107" t="s">
        <v>125</v>
      </c>
      <c r="D53" s="106" t="s">
        <v>126</v>
      </c>
      <c r="E53" s="25" t="s">
        <v>127</v>
      </c>
    </row>
    <row r="54" spans="1:5" ht="27.75">
      <c r="A54" s="109"/>
      <c r="B54" s="107"/>
      <c r="C54" s="107"/>
      <c r="D54" s="106"/>
      <c r="E54" s="27" t="s">
        <v>128</v>
      </c>
    </row>
    <row r="55" spans="1:5" ht="15">
      <c r="A55" s="109"/>
      <c r="B55" s="107" t="s">
        <v>61</v>
      </c>
      <c r="C55" s="107" t="s">
        <v>129</v>
      </c>
      <c r="D55" s="106" t="s">
        <v>130</v>
      </c>
      <c r="E55" s="28"/>
    </row>
    <row r="56" spans="1:5" ht="15">
      <c r="A56" s="109"/>
      <c r="B56" s="107"/>
      <c r="C56" s="107"/>
      <c r="D56" s="106"/>
      <c r="E56" s="26" t="s">
        <v>131</v>
      </c>
    </row>
    <row r="57" spans="1:5" ht="27.75">
      <c r="A57" s="109"/>
      <c r="B57" s="107"/>
      <c r="C57" s="107"/>
      <c r="D57" s="106"/>
      <c r="E57" s="26" t="s">
        <v>132</v>
      </c>
    </row>
    <row r="58" spans="1:5" ht="27.75">
      <c r="A58" s="110"/>
      <c r="B58" s="107"/>
      <c r="C58" s="107"/>
      <c r="D58" s="106"/>
      <c r="E58" s="27" t="s">
        <v>133</v>
      </c>
    </row>
    <row r="59" spans="1:5" ht="27.75">
      <c r="A59" s="110" t="s">
        <v>63</v>
      </c>
      <c r="B59" s="20" t="s">
        <v>64</v>
      </c>
      <c r="C59" s="29" t="s">
        <v>64</v>
      </c>
      <c r="D59" s="30" t="s">
        <v>134</v>
      </c>
      <c r="E59" s="21" t="s">
        <v>65</v>
      </c>
    </row>
    <row r="60" spans="1:5" ht="27.75">
      <c r="A60" s="110"/>
      <c r="B60" s="20" t="s">
        <v>135</v>
      </c>
      <c r="C60" s="29" t="s">
        <v>135</v>
      </c>
      <c r="D60" s="30" t="s">
        <v>134</v>
      </c>
      <c r="E60" s="21" t="s">
        <v>67</v>
      </c>
    </row>
    <row r="61" spans="1:5" ht="27.75">
      <c r="A61" s="110"/>
      <c r="B61" s="20" t="s">
        <v>66</v>
      </c>
      <c r="C61" s="29" t="s">
        <v>66</v>
      </c>
      <c r="D61" s="30" t="s">
        <v>134</v>
      </c>
      <c r="E61" s="21" t="s">
        <v>67</v>
      </c>
    </row>
    <row r="62" spans="1:5" ht="27.75">
      <c r="A62" s="110"/>
      <c r="B62" s="20" t="s">
        <v>68</v>
      </c>
      <c r="C62" s="29" t="s">
        <v>68</v>
      </c>
      <c r="D62" s="30" t="s">
        <v>134</v>
      </c>
      <c r="E62" s="21" t="s">
        <v>67</v>
      </c>
    </row>
    <row r="63" spans="1:5" ht="27.75">
      <c r="A63" s="110"/>
      <c r="B63" s="20" t="s">
        <v>69</v>
      </c>
      <c r="C63" s="20" t="s">
        <v>69</v>
      </c>
      <c r="D63" s="21" t="s">
        <v>71</v>
      </c>
      <c r="E63" s="21" t="s">
        <v>67</v>
      </c>
    </row>
  </sheetData>
  <sheetProtection/>
  <mergeCells count="45">
    <mergeCell ref="A2:A29"/>
    <mergeCell ref="A30:A47"/>
    <mergeCell ref="A48:A58"/>
    <mergeCell ref="A59:A63"/>
    <mergeCell ref="B2:B11"/>
    <mergeCell ref="B12:B17"/>
    <mergeCell ref="B18:B21"/>
    <mergeCell ref="B22:B29"/>
    <mergeCell ref="B30:B34"/>
    <mergeCell ref="B35:B39"/>
    <mergeCell ref="B40:B47"/>
    <mergeCell ref="B48:B50"/>
    <mergeCell ref="B51:B52"/>
    <mergeCell ref="B53:B54"/>
    <mergeCell ref="B55:B58"/>
    <mergeCell ref="C2:C7"/>
    <mergeCell ref="C8:C11"/>
    <mergeCell ref="C12:C17"/>
    <mergeCell ref="C18:C21"/>
    <mergeCell ref="C22:C26"/>
    <mergeCell ref="C27:C29"/>
    <mergeCell ref="C30:C32"/>
    <mergeCell ref="C33:C34"/>
    <mergeCell ref="C35:C39"/>
    <mergeCell ref="C40:C42"/>
    <mergeCell ref="C43:C47"/>
    <mergeCell ref="C48:C50"/>
    <mergeCell ref="C51:C52"/>
    <mergeCell ref="C53:C54"/>
    <mergeCell ref="C55:C58"/>
    <mergeCell ref="D2:D7"/>
    <mergeCell ref="D8:D11"/>
    <mergeCell ref="D12:D17"/>
    <mergeCell ref="D18:D21"/>
    <mergeCell ref="D22:D26"/>
    <mergeCell ref="D27:D29"/>
    <mergeCell ref="D51:D52"/>
    <mergeCell ref="D53:D54"/>
    <mergeCell ref="D55:D58"/>
    <mergeCell ref="D30:D32"/>
    <mergeCell ref="D33:D34"/>
    <mergeCell ref="D35:D39"/>
    <mergeCell ref="D40:D42"/>
    <mergeCell ref="D43:D47"/>
    <mergeCell ref="D48:D50"/>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2:J25"/>
  <sheetViews>
    <sheetView zoomScaleSheetLayoutView="100" workbookViewId="0" topLeftCell="A1">
      <pane xSplit="6" ySplit="3" topLeftCell="G4" activePane="bottomRight" state="frozen"/>
      <selection pane="topLeft" activeCell="A1" sqref="A1"/>
      <selection pane="topRight" activeCell="A1" sqref="A1"/>
      <selection pane="bottomLeft" activeCell="A1" sqref="A1"/>
      <selection pane="bottomRight" activeCell="A24" sqref="A1:IV24"/>
    </sheetView>
  </sheetViews>
  <sheetFormatPr defaultColWidth="9.00390625" defaultRowHeight="14.25"/>
  <cols>
    <col min="1" max="1" width="5.625" style="4" customWidth="1"/>
    <col min="2" max="2" width="13.00390625" style="5" customWidth="1"/>
    <col min="3" max="3" width="39.25390625" style="6" customWidth="1"/>
    <col min="4" max="6" width="9.00390625" style="7" customWidth="1"/>
    <col min="7" max="7" width="14.75390625" style="4" customWidth="1"/>
    <col min="8" max="9" width="9.00390625" style="4" customWidth="1"/>
    <col min="10" max="10" width="21.25390625" style="4" customWidth="1"/>
    <col min="11" max="16384" width="9.00390625" style="4" customWidth="1"/>
  </cols>
  <sheetData>
    <row r="2" spans="1:10" s="11" customFormat="1" ht="13.5">
      <c r="A2" s="111" t="s">
        <v>136</v>
      </c>
      <c r="B2" s="111" t="s">
        <v>137</v>
      </c>
      <c r="C2" s="111" t="s">
        <v>138</v>
      </c>
      <c r="D2" s="111" t="s">
        <v>139</v>
      </c>
      <c r="E2" s="111"/>
      <c r="F2" s="111"/>
      <c r="G2" s="111" t="s">
        <v>140</v>
      </c>
      <c r="H2" s="111" t="s">
        <v>141</v>
      </c>
      <c r="I2" s="111" t="s">
        <v>142</v>
      </c>
      <c r="J2" s="111"/>
    </row>
    <row r="3" spans="1:10" s="11" customFormat="1" ht="13.5">
      <c r="A3" s="111"/>
      <c r="B3" s="111"/>
      <c r="C3" s="111"/>
      <c r="D3" s="5" t="s">
        <v>143</v>
      </c>
      <c r="E3" s="5" t="s">
        <v>144</v>
      </c>
      <c r="F3" s="5" t="s">
        <v>145</v>
      </c>
      <c r="G3" s="111"/>
      <c r="H3" s="111"/>
      <c r="I3" s="111"/>
      <c r="J3" s="111"/>
    </row>
    <row r="4" spans="1:9" ht="13.5">
      <c r="A4" s="7">
        <v>1</v>
      </c>
      <c r="B4" s="111" t="s">
        <v>146</v>
      </c>
      <c r="C4" s="6" t="s">
        <v>147</v>
      </c>
      <c r="D4" s="7">
        <v>50</v>
      </c>
      <c r="F4" s="7">
        <f>SUM(D4:E4)</f>
        <v>50</v>
      </c>
      <c r="G4" s="13"/>
      <c r="H4" s="4">
        <v>2021</v>
      </c>
      <c r="I4" s="13"/>
    </row>
    <row r="5" spans="1:9" ht="13.5">
      <c r="A5" s="7">
        <v>2</v>
      </c>
      <c r="B5" s="111"/>
      <c r="C5" s="6" t="s">
        <v>148</v>
      </c>
      <c r="D5" s="7">
        <v>94</v>
      </c>
      <c r="F5" s="7">
        <f aca="true" t="shared" si="0" ref="F5:F25">SUM(D5:E5)</f>
        <v>94</v>
      </c>
      <c r="G5" s="13"/>
      <c r="H5" s="4">
        <v>2021</v>
      </c>
      <c r="I5" s="13"/>
    </row>
    <row r="6" spans="1:9" s="7" customFormat="1" ht="13.5">
      <c r="A6" s="7">
        <v>3</v>
      </c>
      <c r="B6" s="111"/>
      <c r="C6" s="6" t="s">
        <v>149</v>
      </c>
      <c r="D6" s="7">
        <v>60</v>
      </c>
      <c r="F6" s="7">
        <f t="shared" si="0"/>
        <v>60</v>
      </c>
      <c r="G6" s="14"/>
      <c r="H6" s="4">
        <v>2021</v>
      </c>
      <c r="I6" s="14"/>
    </row>
    <row r="7" spans="1:9" s="7" customFormat="1" ht="13.5">
      <c r="A7" s="7">
        <v>4</v>
      </c>
      <c r="B7" s="111"/>
      <c r="C7" s="6" t="s">
        <v>150</v>
      </c>
      <c r="D7" s="7">
        <v>95</v>
      </c>
      <c r="F7" s="7">
        <f t="shared" si="0"/>
        <v>95</v>
      </c>
      <c r="G7" s="14"/>
      <c r="H7" s="4">
        <v>2021</v>
      </c>
      <c r="I7" s="14"/>
    </row>
    <row r="8" spans="1:9" s="7" customFormat="1" ht="13.5">
      <c r="A8" s="7">
        <v>5</v>
      </c>
      <c r="B8" s="111"/>
      <c r="C8" s="6" t="s">
        <v>151</v>
      </c>
      <c r="D8" s="7">
        <v>10</v>
      </c>
      <c r="F8" s="7">
        <f t="shared" si="0"/>
        <v>10</v>
      </c>
      <c r="G8" s="14"/>
      <c r="H8" s="4">
        <v>2021</v>
      </c>
      <c r="I8" s="14"/>
    </row>
    <row r="9" spans="1:9" ht="13.5">
      <c r="A9" s="7">
        <v>6</v>
      </c>
      <c r="B9" s="111"/>
      <c r="C9" s="6" t="s">
        <v>152</v>
      </c>
      <c r="D9" s="7">
        <v>100</v>
      </c>
      <c r="F9" s="7">
        <f t="shared" si="0"/>
        <v>100</v>
      </c>
      <c r="G9" s="13"/>
      <c r="H9" s="4">
        <v>2021</v>
      </c>
      <c r="I9" s="13"/>
    </row>
    <row r="10" spans="1:10" s="12" customFormat="1" ht="13.5">
      <c r="A10" s="15">
        <v>7</v>
      </c>
      <c r="B10" s="16" t="s">
        <v>153</v>
      </c>
      <c r="C10" s="17" t="s">
        <v>154</v>
      </c>
      <c r="D10" s="15">
        <v>50</v>
      </c>
      <c r="E10" s="15"/>
      <c r="F10" s="15">
        <f t="shared" si="0"/>
        <v>50</v>
      </c>
      <c r="I10" s="13"/>
      <c r="J10" s="12" t="s">
        <v>155</v>
      </c>
    </row>
    <row r="11" spans="1:9" ht="13.5">
      <c r="A11" s="7">
        <v>8</v>
      </c>
      <c r="B11" s="111" t="s">
        <v>156</v>
      </c>
      <c r="C11" s="6" t="s">
        <v>157</v>
      </c>
      <c r="D11" s="7">
        <v>15</v>
      </c>
      <c r="E11" s="7">
        <v>35</v>
      </c>
      <c r="F11" s="7">
        <f t="shared" si="0"/>
        <v>50</v>
      </c>
      <c r="G11" s="13"/>
      <c r="H11" s="4">
        <v>2021</v>
      </c>
      <c r="I11" s="13"/>
    </row>
    <row r="12" spans="1:9" ht="13.5">
      <c r="A12" s="7">
        <v>9</v>
      </c>
      <c r="B12" s="111"/>
      <c r="C12" s="6" t="s">
        <v>158</v>
      </c>
      <c r="D12" s="7">
        <v>3</v>
      </c>
      <c r="E12" s="7">
        <v>7</v>
      </c>
      <c r="F12" s="7">
        <f t="shared" si="0"/>
        <v>10</v>
      </c>
      <c r="G12" s="13"/>
      <c r="H12" s="4">
        <v>2021</v>
      </c>
      <c r="I12" s="13"/>
    </row>
    <row r="13" spans="1:9" ht="13.5">
      <c r="A13" s="7">
        <v>10</v>
      </c>
      <c r="B13" s="5" t="s">
        <v>159</v>
      </c>
      <c r="C13" s="6" t="s">
        <v>160</v>
      </c>
      <c r="D13" s="7">
        <v>9</v>
      </c>
      <c r="E13" s="7">
        <v>21</v>
      </c>
      <c r="F13" s="7">
        <f t="shared" si="0"/>
        <v>30</v>
      </c>
      <c r="G13" s="13"/>
      <c r="H13" s="4">
        <v>2021</v>
      </c>
      <c r="I13" s="13"/>
    </row>
    <row r="14" spans="1:9" ht="13.5">
      <c r="A14" s="7">
        <v>11</v>
      </c>
      <c r="B14" s="5" t="s">
        <v>161</v>
      </c>
      <c r="C14" s="6" t="s">
        <v>162</v>
      </c>
      <c r="D14" s="7">
        <v>5</v>
      </c>
      <c r="E14" s="7">
        <v>9</v>
      </c>
      <c r="F14" s="7">
        <f t="shared" si="0"/>
        <v>14</v>
      </c>
      <c r="G14" s="13"/>
      <c r="H14" s="4">
        <v>2021</v>
      </c>
      <c r="I14" s="13"/>
    </row>
    <row r="15" spans="1:9" ht="13.5">
      <c r="A15" s="7">
        <v>12</v>
      </c>
      <c r="B15" s="5" t="s">
        <v>163</v>
      </c>
      <c r="C15" s="6" t="s">
        <v>164</v>
      </c>
      <c r="D15" s="7">
        <v>15</v>
      </c>
      <c r="E15" s="7">
        <v>35</v>
      </c>
      <c r="F15" s="7">
        <f t="shared" si="0"/>
        <v>50</v>
      </c>
      <c r="G15" s="13"/>
      <c r="H15" s="4">
        <v>2021</v>
      </c>
      <c r="I15" s="13"/>
    </row>
    <row r="16" spans="1:9" ht="13.5">
      <c r="A16" s="7">
        <v>13</v>
      </c>
      <c r="B16" s="5" t="s">
        <v>165</v>
      </c>
      <c r="C16" s="6" t="s">
        <v>166</v>
      </c>
      <c r="D16" s="7">
        <v>3</v>
      </c>
      <c r="E16" s="7">
        <v>6</v>
      </c>
      <c r="F16" s="7">
        <f t="shared" si="0"/>
        <v>9</v>
      </c>
      <c r="G16" s="13"/>
      <c r="H16" s="4">
        <v>2021</v>
      </c>
      <c r="I16" s="13"/>
    </row>
    <row r="17" spans="1:9" ht="13.5">
      <c r="A17" s="7">
        <v>14</v>
      </c>
      <c r="B17" s="5" t="s">
        <v>167</v>
      </c>
      <c r="C17" s="6" t="s">
        <v>168</v>
      </c>
      <c r="D17" s="7">
        <v>9</v>
      </c>
      <c r="E17" s="7">
        <v>21</v>
      </c>
      <c r="F17" s="7">
        <f t="shared" si="0"/>
        <v>30</v>
      </c>
      <c r="G17" s="13"/>
      <c r="H17" s="4">
        <v>2021</v>
      </c>
      <c r="I17" s="13"/>
    </row>
    <row r="18" spans="1:9" ht="24" customHeight="1">
      <c r="A18" s="7">
        <v>15</v>
      </c>
      <c r="B18" s="5" t="s">
        <v>169</v>
      </c>
      <c r="C18" s="6" t="s">
        <v>170</v>
      </c>
      <c r="D18" s="7">
        <v>4</v>
      </c>
      <c r="E18" s="7">
        <v>7</v>
      </c>
      <c r="F18" s="7">
        <f t="shared" si="0"/>
        <v>11</v>
      </c>
      <c r="G18" s="13"/>
      <c r="H18" s="4">
        <v>2021</v>
      </c>
      <c r="I18" s="13"/>
    </row>
    <row r="19" spans="1:9" ht="13.5">
      <c r="A19" s="7">
        <v>16</v>
      </c>
      <c r="B19" s="5" t="s">
        <v>171</v>
      </c>
      <c r="C19" s="6" t="s">
        <v>172</v>
      </c>
      <c r="D19" s="7">
        <v>9</v>
      </c>
      <c r="E19" s="7">
        <v>19</v>
      </c>
      <c r="F19" s="7">
        <f t="shared" si="0"/>
        <v>28</v>
      </c>
      <c r="G19" s="13"/>
      <c r="H19" s="4">
        <v>2021</v>
      </c>
      <c r="I19" s="13"/>
    </row>
    <row r="20" spans="1:9" ht="13.5">
      <c r="A20" s="7">
        <v>17</v>
      </c>
      <c r="B20" s="5" t="s">
        <v>173</v>
      </c>
      <c r="C20" s="6" t="s">
        <v>174</v>
      </c>
      <c r="D20" s="7">
        <v>9</v>
      </c>
      <c r="E20" s="7">
        <v>19</v>
      </c>
      <c r="F20" s="7">
        <f t="shared" si="0"/>
        <v>28</v>
      </c>
      <c r="G20" s="13"/>
      <c r="H20" s="4">
        <v>2021</v>
      </c>
      <c r="I20" s="13"/>
    </row>
    <row r="21" spans="1:9" ht="13.5">
      <c r="A21" s="7">
        <v>18</v>
      </c>
      <c r="B21" s="5" t="s">
        <v>175</v>
      </c>
      <c r="C21" s="6" t="s">
        <v>176</v>
      </c>
      <c r="D21" s="7">
        <v>6</v>
      </c>
      <c r="E21" s="7">
        <v>14</v>
      </c>
      <c r="F21" s="7">
        <f t="shared" si="0"/>
        <v>20</v>
      </c>
      <c r="G21" s="13"/>
      <c r="H21" s="4">
        <v>2021</v>
      </c>
      <c r="I21" s="13"/>
    </row>
    <row r="22" spans="1:9" ht="13.5">
      <c r="A22" s="7">
        <v>19</v>
      </c>
      <c r="B22" s="5" t="s">
        <v>177</v>
      </c>
      <c r="C22" s="6" t="s">
        <v>178</v>
      </c>
      <c r="D22" s="7">
        <v>13</v>
      </c>
      <c r="E22" s="7">
        <v>30</v>
      </c>
      <c r="F22" s="7">
        <f t="shared" si="0"/>
        <v>43</v>
      </c>
      <c r="G22" s="13"/>
      <c r="H22" s="4">
        <v>2021</v>
      </c>
      <c r="I22" s="13"/>
    </row>
    <row r="23" spans="1:9" ht="13.5">
      <c r="A23" s="7">
        <v>20</v>
      </c>
      <c r="B23" s="5" t="s">
        <v>179</v>
      </c>
      <c r="C23" s="6" t="s">
        <v>180</v>
      </c>
      <c r="D23" s="7">
        <v>8</v>
      </c>
      <c r="E23" s="7">
        <v>17</v>
      </c>
      <c r="F23" s="7">
        <f t="shared" si="0"/>
        <v>25</v>
      </c>
      <c r="G23" s="13"/>
      <c r="H23" s="4">
        <v>2021</v>
      </c>
      <c r="I23" s="13"/>
    </row>
    <row r="24" spans="1:9" ht="13.5">
      <c r="A24" s="7">
        <v>21</v>
      </c>
      <c r="B24" s="5" t="s">
        <v>181</v>
      </c>
      <c r="C24" s="6" t="s">
        <v>182</v>
      </c>
      <c r="D24" s="7">
        <v>13</v>
      </c>
      <c r="E24" s="7">
        <v>30</v>
      </c>
      <c r="F24" s="7">
        <f t="shared" si="0"/>
        <v>43</v>
      </c>
      <c r="G24" s="13"/>
      <c r="H24" s="4">
        <v>2021</v>
      </c>
      <c r="I24" s="13"/>
    </row>
    <row r="25" spans="4:9" ht="13.5">
      <c r="D25" s="7">
        <f aca="true" t="shared" si="1" ref="D25:I25">SUM(D4:D24)</f>
        <v>580</v>
      </c>
      <c r="E25" s="7">
        <f t="shared" si="1"/>
        <v>270</v>
      </c>
      <c r="F25" s="7">
        <f t="shared" si="0"/>
        <v>850</v>
      </c>
      <c r="G25" s="7">
        <f t="shared" si="1"/>
        <v>0</v>
      </c>
      <c r="H25" s="7"/>
      <c r="I25" s="7">
        <f t="shared" si="1"/>
        <v>0</v>
      </c>
    </row>
  </sheetData>
  <sheetProtection/>
  <mergeCells count="10">
    <mergeCell ref="J2:J3"/>
    <mergeCell ref="D2:F2"/>
    <mergeCell ref="A2:A3"/>
    <mergeCell ref="B2:B3"/>
    <mergeCell ref="B4:B9"/>
    <mergeCell ref="B11:B12"/>
    <mergeCell ref="C2:C3"/>
    <mergeCell ref="G2:G3"/>
    <mergeCell ref="H2:H3"/>
    <mergeCell ref="I2:I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C53"/>
  <sheetViews>
    <sheetView zoomScaleSheetLayoutView="100" workbookViewId="0" topLeftCell="A37">
      <selection activeCell="F52" sqref="F52"/>
    </sheetView>
  </sheetViews>
  <sheetFormatPr defaultColWidth="9.00390625" defaultRowHeight="14.25"/>
  <cols>
    <col min="1" max="1" width="9.00390625" style="0" customWidth="1"/>
    <col min="2" max="2" width="12.625" style="0" bestFit="1" customWidth="1"/>
    <col min="3" max="3" width="5.50390625" style="0" customWidth="1"/>
  </cols>
  <sheetData>
    <row r="3" spans="1:3" ht="15">
      <c r="A3">
        <v>1</v>
      </c>
      <c r="B3">
        <v>100</v>
      </c>
      <c r="C3" s="9"/>
    </row>
    <row r="4" spans="1:2" ht="15">
      <c r="A4">
        <v>2</v>
      </c>
      <c r="B4">
        <v>96</v>
      </c>
    </row>
    <row r="5" spans="1:3" ht="15">
      <c r="A5">
        <v>3</v>
      </c>
      <c r="B5">
        <v>100</v>
      </c>
      <c r="C5" s="10"/>
    </row>
    <row r="6" spans="1:2" ht="15">
      <c r="A6">
        <v>4</v>
      </c>
      <c r="B6">
        <v>100</v>
      </c>
    </row>
    <row r="7" spans="1:2" ht="15">
      <c r="A7">
        <v>5</v>
      </c>
      <c r="B7">
        <v>98</v>
      </c>
    </row>
    <row r="8" spans="1:2" ht="15">
      <c r="A8">
        <v>6</v>
      </c>
      <c r="B8">
        <v>100</v>
      </c>
    </row>
    <row r="9" spans="1:2" ht="15">
      <c r="A9">
        <v>7</v>
      </c>
      <c r="B9">
        <v>97</v>
      </c>
    </row>
    <row r="10" spans="1:2" ht="15">
      <c r="A10">
        <v>8</v>
      </c>
      <c r="B10">
        <v>99</v>
      </c>
    </row>
    <row r="11" spans="1:2" ht="15">
      <c r="A11">
        <v>9</v>
      </c>
      <c r="B11">
        <v>99</v>
      </c>
    </row>
    <row r="12" spans="1:2" ht="15">
      <c r="A12">
        <v>10</v>
      </c>
      <c r="B12">
        <v>100</v>
      </c>
    </row>
    <row r="13" spans="1:2" ht="15">
      <c r="A13">
        <v>11</v>
      </c>
      <c r="B13">
        <v>100</v>
      </c>
    </row>
    <row r="14" spans="1:2" ht="15">
      <c r="A14">
        <v>12</v>
      </c>
      <c r="B14">
        <v>94</v>
      </c>
    </row>
    <row r="15" spans="1:2" ht="15">
      <c r="A15">
        <v>13</v>
      </c>
      <c r="B15">
        <v>93</v>
      </c>
    </row>
    <row r="16" spans="1:2" ht="15">
      <c r="A16">
        <v>14</v>
      </c>
      <c r="B16">
        <v>99</v>
      </c>
    </row>
    <row r="17" spans="1:2" ht="15">
      <c r="A17">
        <v>15</v>
      </c>
      <c r="B17">
        <v>98</v>
      </c>
    </row>
    <row r="18" spans="1:2" ht="15">
      <c r="A18">
        <v>16</v>
      </c>
      <c r="B18">
        <v>99</v>
      </c>
    </row>
    <row r="19" spans="1:2" ht="15">
      <c r="A19">
        <v>17</v>
      </c>
      <c r="B19">
        <v>98</v>
      </c>
    </row>
    <row r="20" spans="1:2" ht="15">
      <c r="A20">
        <v>18</v>
      </c>
      <c r="B20">
        <v>89</v>
      </c>
    </row>
    <row r="21" spans="1:2" ht="15">
      <c r="A21">
        <v>19</v>
      </c>
      <c r="B21">
        <v>100</v>
      </c>
    </row>
    <row r="22" spans="1:2" ht="15">
      <c r="A22">
        <v>20</v>
      </c>
      <c r="B22">
        <v>100</v>
      </c>
    </row>
    <row r="23" spans="1:2" ht="15">
      <c r="A23">
        <v>21</v>
      </c>
      <c r="B23">
        <v>100</v>
      </c>
    </row>
    <row r="24" spans="1:2" ht="15">
      <c r="A24">
        <v>22</v>
      </c>
      <c r="B24">
        <v>95</v>
      </c>
    </row>
    <row r="25" spans="1:2" ht="15">
      <c r="A25">
        <v>23</v>
      </c>
      <c r="B25">
        <v>94</v>
      </c>
    </row>
    <row r="26" spans="1:2" ht="15">
      <c r="A26">
        <v>24</v>
      </c>
      <c r="B26">
        <v>96</v>
      </c>
    </row>
    <row r="27" spans="1:2" ht="15">
      <c r="A27">
        <v>25</v>
      </c>
      <c r="B27">
        <v>92</v>
      </c>
    </row>
    <row r="28" spans="1:2" ht="15">
      <c r="A28">
        <v>26</v>
      </c>
      <c r="B28">
        <v>90</v>
      </c>
    </row>
    <row r="29" spans="1:2" ht="15">
      <c r="A29">
        <v>27</v>
      </c>
      <c r="B29">
        <v>100</v>
      </c>
    </row>
    <row r="30" spans="1:2" ht="15">
      <c r="A30">
        <v>28</v>
      </c>
      <c r="B30">
        <v>99</v>
      </c>
    </row>
    <row r="31" spans="1:2" ht="15">
      <c r="A31">
        <v>29</v>
      </c>
      <c r="B31">
        <v>98</v>
      </c>
    </row>
    <row r="32" spans="1:2" ht="15">
      <c r="A32">
        <v>30</v>
      </c>
      <c r="B32">
        <v>89</v>
      </c>
    </row>
    <row r="33" spans="1:2" ht="15">
      <c r="A33">
        <v>31</v>
      </c>
      <c r="B33">
        <v>100</v>
      </c>
    </row>
    <row r="34" spans="1:2" ht="15">
      <c r="A34">
        <v>32</v>
      </c>
      <c r="B34">
        <v>100</v>
      </c>
    </row>
    <row r="35" spans="1:2" ht="15">
      <c r="A35">
        <v>33</v>
      </c>
      <c r="B35">
        <v>96</v>
      </c>
    </row>
    <row r="36" spans="1:2" ht="15">
      <c r="A36">
        <v>34</v>
      </c>
      <c r="B36">
        <v>100</v>
      </c>
    </row>
    <row r="37" spans="1:2" ht="15">
      <c r="A37">
        <v>35</v>
      </c>
      <c r="B37">
        <v>94</v>
      </c>
    </row>
    <row r="38" spans="1:2" ht="15">
      <c r="A38">
        <v>36</v>
      </c>
      <c r="B38">
        <v>93</v>
      </c>
    </row>
    <row r="39" spans="1:2" ht="15">
      <c r="A39">
        <v>37</v>
      </c>
      <c r="B39">
        <v>97</v>
      </c>
    </row>
    <row r="40" spans="1:2" ht="15">
      <c r="A40">
        <v>38</v>
      </c>
      <c r="B40">
        <v>99</v>
      </c>
    </row>
    <row r="41" spans="1:2" ht="15">
      <c r="A41">
        <v>39</v>
      </c>
      <c r="B41">
        <v>99</v>
      </c>
    </row>
    <row r="42" spans="1:2" ht="15">
      <c r="A42">
        <v>40</v>
      </c>
      <c r="B42">
        <v>97</v>
      </c>
    </row>
    <row r="43" spans="1:2" ht="15">
      <c r="A43">
        <v>41</v>
      </c>
      <c r="B43">
        <v>100</v>
      </c>
    </row>
    <row r="44" spans="1:2" ht="15">
      <c r="A44">
        <v>42</v>
      </c>
      <c r="B44">
        <v>100</v>
      </c>
    </row>
    <row r="45" spans="1:2" ht="15">
      <c r="A45">
        <v>43</v>
      </c>
      <c r="B45">
        <v>94</v>
      </c>
    </row>
    <row r="46" ht="15">
      <c r="A46">
        <v>44</v>
      </c>
    </row>
    <row r="47" ht="15">
      <c r="A47">
        <v>45</v>
      </c>
    </row>
    <row r="48" ht="15">
      <c r="A48">
        <v>46</v>
      </c>
    </row>
    <row r="49" ht="15">
      <c r="A49">
        <v>47</v>
      </c>
    </row>
    <row r="50" ht="15">
      <c r="A50">
        <v>48</v>
      </c>
    </row>
    <row r="51" ht="15">
      <c r="A51">
        <v>49</v>
      </c>
    </row>
    <row r="52" ht="15">
      <c r="A52">
        <v>50</v>
      </c>
    </row>
    <row r="53" ht="15">
      <c r="B53" s="8">
        <f>AVERAGE(B3:B52)</f>
        <v>97.23255813953489</v>
      </c>
    </row>
  </sheetData>
  <sheetProtection/>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B3:B7"/>
  <sheetViews>
    <sheetView zoomScaleSheetLayoutView="100" workbookViewId="0" topLeftCell="A1">
      <selection activeCell="B4" sqref="B4:B9"/>
    </sheetView>
  </sheetViews>
  <sheetFormatPr defaultColWidth="9.00390625" defaultRowHeight="14.25"/>
  <sheetData>
    <row r="3" ht="15">
      <c r="B3" s="1" t="s">
        <v>138</v>
      </c>
    </row>
    <row r="4" ht="15">
      <c r="B4" s="2" t="s">
        <v>183</v>
      </c>
    </row>
    <row r="5" ht="30">
      <c r="B5" s="2" t="s">
        <v>184</v>
      </c>
    </row>
    <row r="6" ht="60">
      <c r="B6" s="3" t="s">
        <v>185</v>
      </c>
    </row>
    <row r="7" ht="90">
      <c r="B7" s="2" t="s">
        <v>186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31"/>
  <sheetViews>
    <sheetView zoomScale="70" zoomScaleNormal="70" zoomScalePageLayoutView="0" workbookViewId="0" topLeftCell="A7">
      <selection activeCell="D16" sqref="D16"/>
    </sheetView>
  </sheetViews>
  <sheetFormatPr defaultColWidth="9.00390625" defaultRowHeight="14.25"/>
  <cols>
    <col min="1" max="1" width="8.625" style="10" customWidth="1"/>
    <col min="2" max="2" width="12.375" style="57" bestFit="1" customWidth="1"/>
    <col min="3" max="3" width="26.25390625" style="57" customWidth="1"/>
    <col min="4" max="4" width="21.375" style="57" customWidth="1"/>
    <col min="5" max="6" width="12.50390625" style="57" bestFit="1" customWidth="1"/>
    <col min="7" max="7" width="34.375" style="57" customWidth="1"/>
    <col min="8" max="8" width="18.375" style="60" bestFit="1" customWidth="1"/>
    <col min="9" max="9" width="16.375" style="9" bestFit="1" customWidth="1"/>
    <col min="10" max="10" width="20.375" style="57" bestFit="1" customWidth="1"/>
    <col min="11" max="11" width="22.375" style="57" bestFit="1" customWidth="1"/>
    <col min="12" max="12" width="17.125" style="57" customWidth="1"/>
    <col min="13" max="13" width="25.375" style="57" customWidth="1"/>
    <col min="14" max="16384" width="8.625" style="57" customWidth="1"/>
  </cols>
  <sheetData>
    <row r="1" spans="1:11" s="10" customFormat="1" ht="30.75" customHeight="1">
      <c r="A1" s="47" t="s">
        <v>188</v>
      </c>
      <c r="B1" s="47" t="s">
        <v>189</v>
      </c>
      <c r="C1" s="47" t="s">
        <v>190</v>
      </c>
      <c r="D1" s="47" t="s">
        <v>190</v>
      </c>
      <c r="E1" s="47" t="s">
        <v>191</v>
      </c>
      <c r="F1" s="47" t="s">
        <v>192</v>
      </c>
      <c r="G1" s="47" t="s">
        <v>193</v>
      </c>
      <c r="H1" s="48" t="s">
        <v>194</v>
      </c>
      <c r="I1" s="49" t="s">
        <v>195</v>
      </c>
      <c r="J1" s="47" t="s">
        <v>196</v>
      </c>
      <c r="K1" s="50" t="s">
        <v>197</v>
      </c>
    </row>
    <row r="2" spans="1:11" ht="25.5" customHeight="1">
      <c r="A2" s="47">
        <v>1</v>
      </c>
      <c r="B2" s="51" t="s">
        <v>198</v>
      </c>
      <c r="C2" s="69" t="s">
        <v>248</v>
      </c>
      <c r="D2" s="51"/>
      <c r="E2" s="52">
        <v>44797</v>
      </c>
      <c r="F2" s="52">
        <v>44802</v>
      </c>
      <c r="G2" s="53" t="s">
        <v>199</v>
      </c>
      <c r="H2" s="54">
        <v>340000</v>
      </c>
      <c r="I2" s="55" t="s">
        <v>200</v>
      </c>
      <c r="J2" s="51" t="s">
        <v>201</v>
      </c>
      <c r="K2" s="56" t="s">
        <v>202</v>
      </c>
    </row>
    <row r="3" spans="1:11" ht="45">
      <c r="A3" s="47">
        <v>2</v>
      </c>
      <c r="B3" s="51" t="s">
        <v>203</v>
      </c>
      <c r="C3" s="51" t="s">
        <v>204</v>
      </c>
      <c r="D3" s="51"/>
      <c r="E3" s="52">
        <v>44797</v>
      </c>
      <c r="F3" s="52">
        <v>44802</v>
      </c>
      <c r="G3" s="70" t="s">
        <v>199</v>
      </c>
      <c r="H3" s="54">
        <v>3074000</v>
      </c>
      <c r="I3" s="55" t="s">
        <v>205</v>
      </c>
      <c r="J3" s="51" t="s">
        <v>201</v>
      </c>
      <c r="K3" s="56" t="s">
        <v>202</v>
      </c>
    </row>
    <row r="4" spans="1:11" ht="60">
      <c r="A4" s="47">
        <v>3</v>
      </c>
      <c r="B4" s="51" t="s">
        <v>203</v>
      </c>
      <c r="C4" s="51" t="s">
        <v>206</v>
      </c>
      <c r="D4" s="51" t="s">
        <v>207</v>
      </c>
      <c r="E4" s="52">
        <v>44876</v>
      </c>
      <c r="F4" s="52">
        <v>44886</v>
      </c>
      <c r="G4" s="74" t="s">
        <v>250</v>
      </c>
      <c r="H4" s="54">
        <v>180000</v>
      </c>
      <c r="I4" s="55" t="s">
        <v>208</v>
      </c>
      <c r="J4" s="51" t="s">
        <v>201</v>
      </c>
      <c r="K4" s="56" t="s">
        <v>202</v>
      </c>
    </row>
    <row r="5" spans="1:11" ht="30">
      <c r="A5" s="47">
        <v>4</v>
      </c>
      <c r="B5" s="51" t="s">
        <v>203</v>
      </c>
      <c r="C5" s="51" t="s">
        <v>209</v>
      </c>
      <c r="D5" s="51" t="s">
        <v>210</v>
      </c>
      <c r="E5" s="52">
        <v>44797</v>
      </c>
      <c r="F5" s="52">
        <v>44802</v>
      </c>
      <c r="G5" s="53" t="s">
        <v>199</v>
      </c>
      <c r="H5" s="76">
        <v>90000</v>
      </c>
      <c r="I5" s="55" t="s">
        <v>211</v>
      </c>
      <c r="J5" s="51" t="s">
        <v>201</v>
      </c>
      <c r="K5" s="56" t="s">
        <v>202</v>
      </c>
    </row>
    <row r="6" spans="1:11" ht="30">
      <c r="A6" s="47">
        <v>5</v>
      </c>
      <c r="B6" s="51" t="s">
        <v>203</v>
      </c>
      <c r="C6" s="51" t="s">
        <v>209</v>
      </c>
      <c r="D6" s="51" t="s">
        <v>210</v>
      </c>
      <c r="E6" s="52">
        <v>44797</v>
      </c>
      <c r="F6" s="52">
        <v>44802</v>
      </c>
      <c r="G6" s="53" t="s">
        <v>212</v>
      </c>
      <c r="H6" s="76">
        <v>6194900</v>
      </c>
      <c r="I6" s="55" t="s">
        <v>211</v>
      </c>
      <c r="J6" s="51" t="s">
        <v>201</v>
      </c>
      <c r="K6" s="56" t="s">
        <v>202</v>
      </c>
    </row>
    <row r="7" spans="1:11" ht="45">
      <c r="A7" s="47">
        <v>6</v>
      </c>
      <c r="B7" s="51" t="s">
        <v>203</v>
      </c>
      <c r="C7" s="51" t="s">
        <v>213</v>
      </c>
      <c r="D7" s="51" t="s">
        <v>214</v>
      </c>
      <c r="E7" s="52">
        <v>44823</v>
      </c>
      <c r="F7" s="52">
        <v>44886</v>
      </c>
      <c r="G7" s="74" t="s">
        <v>250</v>
      </c>
      <c r="H7" s="54">
        <v>295800</v>
      </c>
      <c r="I7" s="55" t="s">
        <v>215</v>
      </c>
      <c r="J7" s="51" t="s">
        <v>201</v>
      </c>
      <c r="K7" s="56" t="s">
        <v>202</v>
      </c>
    </row>
    <row r="8" spans="1:11" ht="21" customHeight="1">
      <c r="A8" s="47">
        <v>7</v>
      </c>
      <c r="B8" s="51" t="s">
        <v>216</v>
      </c>
      <c r="C8" s="70" t="s">
        <v>217</v>
      </c>
      <c r="D8" s="51"/>
      <c r="E8" s="52"/>
      <c r="F8" s="51"/>
      <c r="G8" s="51" t="s">
        <v>218</v>
      </c>
      <c r="H8" s="54">
        <v>23650000</v>
      </c>
      <c r="I8" s="51" t="s">
        <v>218</v>
      </c>
      <c r="J8" s="51" t="s">
        <v>201</v>
      </c>
      <c r="K8" s="51"/>
    </row>
    <row r="9" spans="1:11" ht="30">
      <c r="A9" s="47">
        <v>8</v>
      </c>
      <c r="B9" s="51" t="s">
        <v>203</v>
      </c>
      <c r="C9" s="71" t="s">
        <v>219</v>
      </c>
      <c r="D9" s="51" t="s">
        <v>220</v>
      </c>
      <c r="E9" s="52">
        <v>44797</v>
      </c>
      <c r="F9" s="52">
        <v>44802</v>
      </c>
      <c r="G9" s="70" t="s">
        <v>199</v>
      </c>
      <c r="H9" s="54">
        <v>9444000</v>
      </c>
      <c r="I9" s="55" t="s">
        <v>221</v>
      </c>
      <c r="J9" s="51" t="s">
        <v>222</v>
      </c>
      <c r="K9" s="51"/>
    </row>
    <row r="10" spans="1:11" ht="30">
      <c r="A10" s="47">
        <v>9</v>
      </c>
      <c r="B10" s="51" t="s">
        <v>203</v>
      </c>
      <c r="C10" s="72" t="s">
        <v>219</v>
      </c>
      <c r="D10" s="51" t="s">
        <v>220</v>
      </c>
      <c r="E10" s="52">
        <v>44748</v>
      </c>
      <c r="F10" s="52">
        <v>44769</v>
      </c>
      <c r="G10" s="73" t="s">
        <v>249</v>
      </c>
      <c r="H10" s="54">
        <v>5316000</v>
      </c>
      <c r="I10" s="55" t="s">
        <v>221</v>
      </c>
      <c r="J10" s="51" t="s">
        <v>222</v>
      </c>
      <c r="K10" s="51"/>
    </row>
    <row r="11" spans="1:11" ht="30">
      <c r="A11" s="47">
        <v>10</v>
      </c>
      <c r="B11" s="51" t="s">
        <v>203</v>
      </c>
      <c r="C11" s="72" t="s">
        <v>219</v>
      </c>
      <c r="D11" s="51" t="s">
        <v>220</v>
      </c>
      <c r="E11" s="52">
        <v>44797</v>
      </c>
      <c r="F11" s="52">
        <v>44802</v>
      </c>
      <c r="G11" s="53" t="s">
        <v>199</v>
      </c>
      <c r="H11" s="54">
        <v>900000</v>
      </c>
      <c r="I11" s="55" t="s">
        <v>221</v>
      </c>
      <c r="J11" s="51" t="s">
        <v>222</v>
      </c>
      <c r="K11" s="51"/>
    </row>
    <row r="12" spans="1:11" ht="21" customHeight="1">
      <c r="A12" s="47">
        <v>11</v>
      </c>
      <c r="B12" s="51" t="s">
        <v>203</v>
      </c>
      <c r="C12" s="51" t="s">
        <v>209</v>
      </c>
      <c r="D12" s="51" t="s">
        <v>224</v>
      </c>
      <c r="E12" s="52">
        <v>44797</v>
      </c>
      <c r="F12" s="52">
        <v>44802</v>
      </c>
      <c r="G12" s="53" t="s">
        <v>212</v>
      </c>
      <c r="H12" s="54">
        <v>1661700</v>
      </c>
      <c r="I12" s="55" t="s">
        <v>200</v>
      </c>
      <c r="J12" s="51" t="s">
        <v>201</v>
      </c>
      <c r="K12" s="56" t="s">
        <v>202</v>
      </c>
    </row>
    <row r="13" spans="1:11" ht="24" customHeight="1">
      <c r="A13" s="47"/>
      <c r="B13" s="51"/>
      <c r="C13" s="51"/>
      <c r="D13" s="51"/>
      <c r="E13" s="51"/>
      <c r="F13" s="51"/>
      <c r="G13" s="51"/>
      <c r="H13" s="54">
        <f>SUM(H2:H12)</f>
        <v>51146400</v>
      </c>
      <c r="I13" s="55"/>
      <c r="J13" s="51"/>
      <c r="K13" s="51"/>
    </row>
    <row r="15" spans="3:8" ht="30">
      <c r="C15" s="57" t="str">
        <f>C8</f>
        <v>泉鲤财政[2022]001号</v>
      </c>
      <c r="D15" s="75">
        <f>H8</f>
        <v>23650000</v>
      </c>
      <c r="G15" s="59" t="s">
        <v>223</v>
      </c>
      <c r="H15" s="54">
        <f>H10</f>
        <v>5316000</v>
      </c>
    </row>
    <row r="16" spans="3:10" ht="30">
      <c r="C16" s="57" t="str">
        <f>C9</f>
        <v>泉鲤财事指[2022]026号</v>
      </c>
      <c r="D16" s="75">
        <f>H9+H10+H11</f>
        <v>15660000</v>
      </c>
      <c r="G16" s="58" t="s">
        <v>225</v>
      </c>
      <c r="H16" s="54">
        <f>H4+H7</f>
        <v>475800</v>
      </c>
      <c r="I16" s="61">
        <v>610200</v>
      </c>
      <c r="J16" s="62">
        <f>H16+I16</f>
        <v>1086000</v>
      </c>
    </row>
    <row r="17" spans="3:8" ht="15">
      <c r="C17" s="57" t="str">
        <f>C3</f>
        <v>泉鲤财事指[2022]31号</v>
      </c>
      <c r="D17" s="75">
        <f>H3</f>
        <v>3074000</v>
      </c>
      <c r="G17" s="53" t="s">
        <v>226</v>
      </c>
      <c r="H17" s="54">
        <f>H2+H3+H5+H6+H9+H11+H12</f>
        <v>21704600</v>
      </c>
    </row>
    <row r="18" spans="3:8" ht="15">
      <c r="C18" s="57" t="str">
        <f>C2</f>
        <v>泉鲤财事指[2022]113号</v>
      </c>
      <c r="D18" s="62">
        <f>H2+H5+H6+H12</f>
        <v>8286600</v>
      </c>
      <c r="G18" s="51" t="s">
        <v>227</v>
      </c>
      <c r="H18" s="54">
        <f>H8</f>
        <v>23650000</v>
      </c>
    </row>
    <row r="19" spans="3:4" ht="15">
      <c r="C19" s="57" t="str">
        <f>C7</f>
        <v>泉鲤财事指[2022]166号</v>
      </c>
      <c r="D19" s="75">
        <f>H7</f>
        <v>295800</v>
      </c>
    </row>
    <row r="20" spans="3:4" ht="15">
      <c r="C20" s="57" t="str">
        <f>C4</f>
        <v>泉鲤财事指[2022]231号</v>
      </c>
      <c r="D20" s="62">
        <f>H4</f>
        <v>180000</v>
      </c>
    </row>
    <row r="21" ht="15">
      <c r="H21" s="60">
        <f>SUM(H15:H20)</f>
        <v>51146400</v>
      </c>
    </row>
    <row r="23" spans="4:8" ht="15">
      <c r="D23" s="62">
        <f>SUM(D15:D22)</f>
        <v>51146400</v>
      </c>
      <c r="G23" s="57" t="s">
        <v>228</v>
      </c>
      <c r="H23" s="60">
        <f>H15+H16+610200</f>
        <v>6402000</v>
      </c>
    </row>
    <row r="24" spans="7:8" ht="15">
      <c r="G24" s="57" t="s">
        <v>229</v>
      </c>
      <c r="H24" s="60">
        <f>H17+14977000</f>
        <v>36681600</v>
      </c>
    </row>
    <row r="25" spans="4:8" ht="15">
      <c r="D25" s="60">
        <v>6284900</v>
      </c>
      <c r="G25" s="57" t="s">
        <v>230</v>
      </c>
      <c r="H25" s="60">
        <v>1344900</v>
      </c>
    </row>
    <row r="26" spans="7:8" ht="15">
      <c r="G26" s="57" t="s">
        <v>231</v>
      </c>
      <c r="H26" s="60">
        <v>180960</v>
      </c>
    </row>
    <row r="27" spans="7:8" ht="15">
      <c r="G27" s="57" t="s">
        <v>232</v>
      </c>
      <c r="H27" s="60">
        <v>80000</v>
      </c>
    </row>
    <row r="28" spans="7:8" ht="15">
      <c r="G28" s="57" t="s">
        <v>233</v>
      </c>
      <c r="H28" s="60">
        <v>9600</v>
      </c>
    </row>
    <row r="29" spans="7:8" ht="15">
      <c r="G29" s="57" t="s">
        <v>234</v>
      </c>
      <c r="H29" s="60">
        <v>457050</v>
      </c>
    </row>
    <row r="31" ht="15">
      <c r="H31" s="60">
        <f>SUM(H23:H30)</f>
        <v>45156110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7"/>
  <sheetViews>
    <sheetView zoomScalePageLayoutView="0" workbookViewId="0" topLeftCell="A7">
      <selection activeCell="G18" sqref="G18"/>
    </sheetView>
  </sheetViews>
  <sheetFormatPr defaultColWidth="9.00390625" defaultRowHeight="14.25"/>
  <cols>
    <col min="1" max="1" width="24.125" style="64" bestFit="1" customWidth="1"/>
    <col min="2" max="2" width="16.625" style="64" bestFit="1" customWidth="1"/>
    <col min="3" max="3" width="9.125" style="67" bestFit="1" customWidth="1"/>
    <col min="4" max="4" width="12.375" style="67" bestFit="1" customWidth="1"/>
    <col min="5" max="5" width="15.625" style="67" bestFit="1" customWidth="1"/>
    <col min="6" max="6" width="16.625" style="64" bestFit="1" customWidth="1"/>
    <col min="7" max="7" width="15.625" style="64" bestFit="1" customWidth="1"/>
    <col min="8" max="16384" width="8.625" style="64" customWidth="1"/>
  </cols>
  <sheetData>
    <row r="1" spans="1:5" ht="15">
      <c r="A1" s="50" t="s">
        <v>235</v>
      </c>
      <c r="B1" s="63" t="s">
        <v>236</v>
      </c>
      <c r="C1" s="54"/>
      <c r="D1" s="54"/>
      <c r="E1" s="54"/>
    </row>
    <row r="2" spans="1:5" ht="15">
      <c r="A2" s="56" t="s">
        <v>237</v>
      </c>
      <c r="B2" s="65">
        <v>340000</v>
      </c>
      <c r="C2" s="54"/>
      <c r="D2" s="54"/>
      <c r="E2" s="54"/>
    </row>
    <row r="3" spans="1:5" ht="15">
      <c r="A3" s="56" t="s">
        <v>237</v>
      </c>
      <c r="B3" s="65">
        <v>3074000</v>
      </c>
      <c r="C3" s="54"/>
      <c r="D3" s="54"/>
      <c r="E3" s="54"/>
    </row>
    <row r="4" spans="1:5" ht="45">
      <c r="A4" s="66" t="s">
        <v>238</v>
      </c>
      <c r="B4" s="65">
        <v>180000</v>
      </c>
      <c r="C4" s="54"/>
      <c r="D4" s="54"/>
      <c r="E4" s="54"/>
    </row>
    <row r="5" spans="1:5" ht="15">
      <c r="A5" s="56" t="s">
        <v>237</v>
      </c>
      <c r="B5" s="65">
        <v>90000</v>
      </c>
      <c r="C5" s="54"/>
      <c r="D5" s="54"/>
      <c r="E5" s="54"/>
    </row>
    <row r="6" spans="1:5" ht="15">
      <c r="A6" s="56" t="s">
        <v>239</v>
      </c>
      <c r="B6" s="65">
        <v>6194900</v>
      </c>
      <c r="C6" s="54"/>
      <c r="D6" s="54"/>
      <c r="E6" s="54"/>
    </row>
    <row r="7" spans="1:5" ht="45">
      <c r="A7" s="66" t="s">
        <v>238</v>
      </c>
      <c r="B7" s="65">
        <v>295800</v>
      </c>
      <c r="C7" s="54"/>
      <c r="D7" s="54"/>
      <c r="E7" s="54"/>
    </row>
    <row r="8" spans="1:5" ht="15">
      <c r="A8" s="56" t="s">
        <v>240</v>
      </c>
      <c r="B8" s="65">
        <v>23650000</v>
      </c>
      <c r="C8" s="54"/>
      <c r="D8" s="54"/>
      <c r="E8" s="54"/>
    </row>
    <row r="9" spans="1:5" ht="15">
      <c r="A9" s="56" t="s">
        <v>237</v>
      </c>
      <c r="B9" s="65">
        <v>9444000</v>
      </c>
      <c r="C9" s="54"/>
      <c r="D9" s="54"/>
      <c r="E9" s="54"/>
    </row>
    <row r="10" spans="1:5" ht="30">
      <c r="A10" s="66" t="s">
        <v>241</v>
      </c>
      <c r="B10" s="65">
        <v>5316000</v>
      </c>
      <c r="C10" s="54">
        <v>443</v>
      </c>
      <c r="D10" s="54">
        <v>12000</v>
      </c>
      <c r="E10" s="54">
        <f>C10*D10</f>
        <v>5316000</v>
      </c>
    </row>
    <row r="11" spans="1:5" ht="15">
      <c r="A11" s="56" t="s">
        <v>237</v>
      </c>
      <c r="B11" s="65">
        <v>900000</v>
      </c>
      <c r="C11" s="54"/>
      <c r="D11" s="54"/>
      <c r="E11" s="54"/>
    </row>
    <row r="12" spans="1:5" ht="15">
      <c r="A12" s="56" t="s">
        <v>239</v>
      </c>
      <c r="B12" s="65">
        <v>1661700</v>
      </c>
      <c r="C12" s="54"/>
      <c r="D12" s="54"/>
      <c r="E12" s="54"/>
    </row>
    <row r="15" spans="2:6" ht="15">
      <c r="B15" s="64" t="s">
        <v>242</v>
      </c>
      <c r="C15" s="67" t="s">
        <v>243</v>
      </c>
      <c r="D15" s="67">
        <v>38</v>
      </c>
      <c r="E15" s="67">
        <v>3000</v>
      </c>
      <c r="F15" s="67">
        <f>D15*E15</f>
        <v>114000</v>
      </c>
    </row>
    <row r="16" spans="4:6" ht="15">
      <c r="D16" s="67">
        <f>443-D15</f>
        <v>405</v>
      </c>
      <c r="E16" s="67">
        <v>2400</v>
      </c>
      <c r="F16" s="67">
        <f>D16*E16</f>
        <v>972000</v>
      </c>
    </row>
    <row r="17" spans="6:7" ht="15">
      <c r="F17" s="68">
        <f>SUM(F15:F16)</f>
        <v>1086000</v>
      </c>
      <c r="G17" s="68">
        <f>E10+F17</f>
        <v>6402000</v>
      </c>
    </row>
    <row r="19" spans="2:6" ht="15">
      <c r="B19" s="64" t="s">
        <v>244</v>
      </c>
      <c r="C19" s="67" t="s">
        <v>245</v>
      </c>
      <c r="D19" s="67">
        <v>44</v>
      </c>
      <c r="E19" s="67">
        <v>3600</v>
      </c>
      <c r="F19" s="67">
        <f>D19*E19</f>
        <v>158400</v>
      </c>
    </row>
    <row r="20" spans="4:6" ht="15">
      <c r="D20" s="67">
        <f>15262-D19</f>
        <v>15218</v>
      </c>
      <c r="E20" s="67">
        <v>2400</v>
      </c>
      <c r="F20" s="67">
        <f>D20*E20</f>
        <v>36523200</v>
      </c>
    </row>
    <row r="21" ht="15">
      <c r="F21" s="68">
        <f>SUM(F19:F20)</f>
        <v>36681600</v>
      </c>
    </row>
    <row r="25" ht="15">
      <c r="F25" s="64">
        <f>4515.611/5114.64</f>
        <v>0.8828795379537953</v>
      </c>
    </row>
    <row r="26" ht="15">
      <c r="F26" s="64">
        <v>0.9</v>
      </c>
    </row>
    <row r="27" ht="15">
      <c r="F27" s="64">
        <f>F25/F26*4</f>
        <v>3.9239090575724234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2023-09-27T08:59:24Z</cp:lastPrinted>
  <dcterms:created xsi:type="dcterms:W3CDTF">2019-05-21T02:40:53Z</dcterms:created>
  <dcterms:modified xsi:type="dcterms:W3CDTF">2023-09-27T08:59:30Z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C1D5A58618C74D57803126A27E25B25E</vt:lpwstr>
  </property>
</Properties>
</file>