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743" activeTab="0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</sheets>
  <definedNames>
    <definedName name="_xlnm.Print_Area" localSheetId="5">'附件6'!$A$1:$I$71</definedName>
    <definedName name="_xlnm.Print_Area" localSheetId="8">'附件9'!$A$1:$V$75</definedName>
    <definedName name="_xlnm.Print_Area" localSheetId="9">'附件10'!$A$1:$J$29</definedName>
    <definedName name="_xlnm.Print_Titles" localSheetId="2">'附件3'!$3:$3</definedName>
    <definedName name="_xlnm.Print_Titles" localSheetId="4">'附件5'!$3:$5</definedName>
    <definedName name="_xlnm.Print_Titles" localSheetId="5">'附件6'!$3:$3</definedName>
    <definedName name="_xlnm.Print_Titles" localSheetId="6">'附件7'!$3:$5</definedName>
    <definedName name="_xlnm.Print_Titles" localSheetId="8">'附件9'!$3:$5</definedName>
  </definedNames>
  <calcPr fullCalcOnLoad="1"/>
</workbook>
</file>

<file path=xl/comments10.xml><?xml version="1.0" encoding="utf-8"?>
<comments xmlns="http://schemas.openxmlformats.org/spreadsheetml/2006/main">
  <authors>
    <author>微软用户</author>
  </authors>
  <commentList>
    <comment ref="C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只反映本年数</t>
        </r>
      </text>
    </comment>
    <comment ref="C1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年初下达+追加预算数+超收分成款+年末指标补助未拨款</t>
        </r>
      </text>
    </comment>
  </commentList>
</comments>
</file>

<file path=xl/comments5.xml><?xml version="1.0" encoding="utf-8"?>
<comments xmlns="http://schemas.openxmlformats.org/spreadsheetml/2006/main">
  <authors>
    <author>yangchaoyong</author>
  </authors>
  <commentList>
    <comment ref="J4" authorId="0">
      <text>
        <r>
          <rPr>
            <b/>
            <sz val="9"/>
            <rFont val="宋体"/>
            <family val="0"/>
          </rPr>
          <t>yangchaoyong:</t>
        </r>
        <r>
          <rPr>
            <sz val="9"/>
            <rFont val="宋体"/>
            <family val="0"/>
          </rPr>
          <t xml:space="preserve">
预算稳定调节基金，如有使用，转入该科目</t>
        </r>
      </text>
    </comment>
  </commentList>
</comments>
</file>

<file path=xl/sharedStrings.xml><?xml version="1.0" encoding="utf-8"?>
<sst xmlns="http://schemas.openxmlformats.org/spreadsheetml/2006/main" count="812" uniqueCount="542">
  <si>
    <t>附件1：常泰街道2017年度财政基本情况表</t>
  </si>
  <si>
    <t>单位：人、个、元</t>
  </si>
  <si>
    <t>项    目</t>
  </si>
  <si>
    <t>决算数</t>
  </si>
  <si>
    <t>一、本年乡镇数</t>
  </si>
  <si>
    <t>十三、乡镇一般公共财政预算收支平衡情况</t>
  </si>
  <si>
    <t>十五、乡镇国有资本经营预算收支平衡情况</t>
  </si>
  <si>
    <t xml:space="preserve">      其中:实行“乡财县管”的乡镇数</t>
  </si>
  <si>
    <t xml:space="preserve">  收入总计</t>
  </si>
  <si>
    <t xml:space="preserve">         其中：实行“统收统支”管理体制的乡镇数</t>
  </si>
  <si>
    <t xml:space="preserve">    一般公共财政预算收入</t>
  </si>
  <si>
    <t xml:space="preserve">    国有资本经营预算收入</t>
  </si>
  <si>
    <t>二、乡镇财政机构数</t>
  </si>
  <si>
    <t xml:space="preserve">    上级补助收入</t>
  </si>
  <si>
    <t xml:space="preserve">    上年结余</t>
  </si>
  <si>
    <t xml:space="preserve">      其中:财税所数</t>
  </si>
  <si>
    <t xml:space="preserve">    接受其他地区援助收入</t>
  </si>
  <si>
    <t xml:space="preserve">  支出总计</t>
  </si>
  <si>
    <t>三、已建立乡镇国库的乡镇数</t>
  </si>
  <si>
    <t xml:space="preserve">    上年结余收入</t>
  </si>
  <si>
    <t xml:space="preserve">    国有资本经营预算支出</t>
  </si>
  <si>
    <t>四、实行“分税制”管理体制的乡镇数</t>
  </si>
  <si>
    <t xml:space="preserve">    债务收入</t>
  </si>
  <si>
    <t xml:space="preserve">    调出资金</t>
  </si>
  <si>
    <t>五、乡镇财政所总人数</t>
  </si>
  <si>
    <t xml:space="preserve">    债券转贷收入</t>
  </si>
  <si>
    <t xml:space="preserve">    年终结余</t>
  </si>
  <si>
    <t xml:space="preserve">    1.行政编制实有人数</t>
  </si>
  <si>
    <t xml:space="preserve">    调入资金</t>
  </si>
  <si>
    <t xml:space="preserve">    2.事业编制实有人数</t>
  </si>
  <si>
    <t xml:space="preserve">    3.以工代干人数</t>
  </si>
  <si>
    <t xml:space="preserve">    一般公共财政预算支出</t>
  </si>
  <si>
    <t xml:space="preserve">    4.集体财务人员人数</t>
  </si>
  <si>
    <t xml:space="preserve">    上解上级支出</t>
  </si>
  <si>
    <t>六、乡镇财政供养人数</t>
  </si>
  <si>
    <t xml:space="preserve">    援助其他地区支出</t>
  </si>
  <si>
    <t xml:space="preserve">    1.一般公共预算财政拨款开支人数</t>
  </si>
  <si>
    <t xml:space="preserve">    地方政府债券还本支出</t>
  </si>
  <si>
    <t xml:space="preserve">    2.一般公共预算财政补助开支人数</t>
  </si>
  <si>
    <t xml:space="preserve">    债券转贷支出</t>
  </si>
  <si>
    <t xml:space="preserve">        其中:教师</t>
  </si>
  <si>
    <t>七、赤字乡镇个数</t>
  </si>
  <si>
    <t>八、乡镇年末总人口(人)</t>
  </si>
  <si>
    <t xml:space="preserve">      其中:净结余</t>
  </si>
  <si>
    <t xml:space="preserve">      城镇人口(人)</t>
  </si>
  <si>
    <t xml:space="preserve">      乡村人口(人)</t>
  </si>
  <si>
    <t>十四、乡镇政府性基金预算收支平衡情况</t>
  </si>
  <si>
    <t>九、乡镇流动人口数（人）</t>
  </si>
  <si>
    <t xml:space="preserve">    1、流入人口数</t>
  </si>
  <si>
    <t xml:space="preserve">    政府性基金收入</t>
  </si>
  <si>
    <t xml:space="preserve">    2、流出人口数</t>
  </si>
  <si>
    <t>十、乡镇一般公共财政预算收入分档</t>
  </si>
  <si>
    <t xml:space="preserve">      100万元(不含)以下的乡镇数</t>
  </si>
  <si>
    <t xml:space="preserve">      100万元(含)-500万元的乡镇数</t>
  </si>
  <si>
    <t xml:space="preserve">      500万元(含)-1000万元的乡镇数</t>
  </si>
  <si>
    <t xml:space="preserve">    政府性基金支出</t>
  </si>
  <si>
    <t xml:space="preserve">      1000万元(含)以上的乡镇数</t>
  </si>
  <si>
    <t>十一、村民委员会个数</t>
  </si>
  <si>
    <t>十二、乡镇村干部人数</t>
  </si>
  <si>
    <t>附件2：常泰街道2017年度一般公共财政预算收支基本信息总表（线上）</t>
  </si>
  <si>
    <t>单位：元</t>
  </si>
  <si>
    <t xml:space="preserve">收入预算科目      </t>
  </si>
  <si>
    <t>调整预算数（收入）</t>
  </si>
  <si>
    <t>决算数（收入）</t>
  </si>
  <si>
    <t xml:space="preserve">支出预算科目      </t>
  </si>
  <si>
    <t>调整预算数（支出）</t>
  </si>
  <si>
    <t>决算数（支出）</t>
  </si>
  <si>
    <t>一、税收收入</t>
  </si>
  <si>
    <t>一、一般公共服务支出</t>
  </si>
  <si>
    <t xml:space="preserve">      增值税</t>
  </si>
  <si>
    <t>二、外交支出</t>
  </si>
  <si>
    <t xml:space="preserve">      营业税</t>
  </si>
  <si>
    <t>三、国防支出</t>
  </si>
  <si>
    <t xml:space="preserve">      企业所得税</t>
  </si>
  <si>
    <t>四、公共安全支出</t>
  </si>
  <si>
    <t xml:space="preserve">      企业所得税退税</t>
  </si>
  <si>
    <t>五、教育支出</t>
  </si>
  <si>
    <t xml:space="preserve">      个人所得税</t>
  </si>
  <si>
    <t>六、科学技术支出</t>
  </si>
  <si>
    <t xml:space="preserve">      资源税</t>
  </si>
  <si>
    <t>七、文化体育与传媒支出</t>
  </si>
  <si>
    <t xml:space="preserve">      固定资产投资方向调节税</t>
  </si>
  <si>
    <t>八、社会保障和就业支出</t>
  </si>
  <si>
    <t xml:space="preserve">      城市维护建设税</t>
  </si>
  <si>
    <t>九、医疗卫生支出</t>
  </si>
  <si>
    <t xml:space="preserve">      房产税</t>
  </si>
  <si>
    <t>十、节能环保支出</t>
  </si>
  <si>
    <t xml:space="preserve">      印花税</t>
  </si>
  <si>
    <t>十一、城乡社区支出</t>
  </si>
  <si>
    <t xml:space="preserve">      城镇土地使用税</t>
  </si>
  <si>
    <t>十二、农林水支出</t>
  </si>
  <si>
    <t xml:space="preserve">      土地增值税</t>
  </si>
  <si>
    <t>十三、交通运输支出</t>
  </si>
  <si>
    <t xml:space="preserve">      车船税</t>
  </si>
  <si>
    <t>十四、资源勘探电力信息等支出</t>
  </si>
  <si>
    <t xml:space="preserve">      耕地占用税</t>
  </si>
  <si>
    <t>十五、商业服务业等支出</t>
  </si>
  <si>
    <t xml:space="preserve">      契税</t>
  </si>
  <si>
    <t>十六、金融支出</t>
  </si>
  <si>
    <t xml:space="preserve">      烟叶税</t>
  </si>
  <si>
    <t>十七、援助其他地区支出</t>
  </si>
  <si>
    <t xml:space="preserve">      其他税收收入</t>
  </si>
  <si>
    <t>十八、国土海洋气象等支出</t>
  </si>
  <si>
    <t>二、非税收入</t>
  </si>
  <si>
    <t>十九、住房保障支出</t>
  </si>
  <si>
    <t xml:space="preserve">      专项收入</t>
  </si>
  <si>
    <t>二十、粮油物资储备支出</t>
  </si>
  <si>
    <t xml:space="preserve">      行政事业性收费收入</t>
  </si>
  <si>
    <t>二十一、预备费</t>
  </si>
  <si>
    <t xml:space="preserve">      罚没收入</t>
  </si>
  <si>
    <t>二十二、国债还本付息支出</t>
  </si>
  <si>
    <t xml:space="preserve">      国有资本经营收入</t>
  </si>
  <si>
    <t>二十三、其他支出</t>
  </si>
  <si>
    <t xml:space="preserve">      国有资源（资产）有偿使用收入</t>
  </si>
  <si>
    <t xml:space="preserve">      其他收入</t>
  </si>
  <si>
    <t xml:space="preserve">             本年收入合计</t>
  </si>
  <si>
    <t xml:space="preserve">           本年支出合计</t>
  </si>
  <si>
    <t>附件3：常泰街道2017年度一般公共财政预算收支基本信息总表（线下）</t>
  </si>
  <si>
    <t>收入决算数</t>
  </si>
  <si>
    <t>支出决算数</t>
  </si>
  <si>
    <t xml:space="preserve">            本年收入合计</t>
  </si>
  <si>
    <t xml:space="preserve">             本年支出合计</t>
  </si>
  <si>
    <t>上级补助收入</t>
  </si>
  <si>
    <t>上解上级支出</t>
  </si>
  <si>
    <t xml:space="preserve">   返还性收入</t>
  </si>
  <si>
    <t xml:space="preserve">   一般性转移支付</t>
  </si>
  <si>
    <t xml:space="preserve">      增值税和消费税税收返还收入</t>
  </si>
  <si>
    <t xml:space="preserve">      体制上解支出</t>
  </si>
  <si>
    <t xml:space="preserve">      所得税基数返还收入</t>
  </si>
  <si>
    <t xml:space="preserve">      出口退税专项上解支出</t>
  </si>
  <si>
    <t xml:space="preserve">      成品油价格和税费改革税收返还收入</t>
  </si>
  <si>
    <t xml:space="preserve">      成品油价格和税费改革专项上解支出</t>
  </si>
  <si>
    <t xml:space="preserve">      其他税收返还收入</t>
  </si>
  <si>
    <t xml:space="preserve">   专项转移支付</t>
  </si>
  <si>
    <t xml:space="preserve">   一般性转移支付收入</t>
  </si>
  <si>
    <t xml:space="preserve">      专项上解支出</t>
  </si>
  <si>
    <t xml:space="preserve">      体制补助收入</t>
  </si>
  <si>
    <t xml:space="preserve">      均衡性转移支付收入</t>
  </si>
  <si>
    <t xml:space="preserve">      革命老区及民族和边境地区转移支付收入</t>
  </si>
  <si>
    <t xml:space="preserve">      调整工资转移支付补助收入</t>
  </si>
  <si>
    <t xml:space="preserve">      农村税费改革补助收入</t>
  </si>
  <si>
    <t xml:space="preserve">      县级基本财力保障机制奖补资金收入</t>
  </si>
  <si>
    <t xml:space="preserve">      结算补助收入</t>
  </si>
  <si>
    <t xml:space="preserve">      化解债务补助收入</t>
  </si>
  <si>
    <t xml:space="preserve">      资源枯竭型城市转移支付补助收入</t>
  </si>
  <si>
    <t xml:space="preserve">      企业事业单位划转补助收入</t>
  </si>
  <si>
    <t xml:space="preserve">      成品油价格和税费改革转移支付补助收入</t>
  </si>
  <si>
    <t xml:space="preserve">      工商部门停征两费转移支付收入</t>
  </si>
  <si>
    <t xml:space="preserve">      基层公检法司转移支付收入</t>
  </si>
  <si>
    <t xml:space="preserve">      义务教育等转移支付收入</t>
  </si>
  <si>
    <t xml:space="preserve">      基本养老保险和低保等转移支付收入</t>
  </si>
  <si>
    <t xml:space="preserve">      新型农村合作医疗等转移支付收入</t>
  </si>
  <si>
    <t xml:space="preserve">      村级公益事业奖补等转移支付收入</t>
  </si>
  <si>
    <t xml:space="preserve">      产粮（油）大县奖励资金收入</t>
  </si>
  <si>
    <t xml:space="preserve">      重点生态功能区转移支付收入</t>
  </si>
  <si>
    <t xml:space="preserve">      其他一般性转移支付收入</t>
  </si>
  <si>
    <t xml:space="preserve">   专项转移支付收入</t>
  </si>
  <si>
    <t>地方政府债券还本支出</t>
  </si>
  <si>
    <t>债务收入</t>
  </si>
  <si>
    <t>调出资金</t>
  </si>
  <si>
    <t>债券转贷收入</t>
  </si>
  <si>
    <t>年终结余</t>
  </si>
  <si>
    <t>上年结余收入</t>
  </si>
  <si>
    <t xml:space="preserve">   结转下年的支出</t>
  </si>
  <si>
    <t>调入预算稳定调节基金</t>
  </si>
  <si>
    <t xml:space="preserve">   净结余</t>
  </si>
  <si>
    <t xml:space="preserve">  公共财政预算调入资金</t>
  </si>
  <si>
    <t>债券转贷支出</t>
  </si>
  <si>
    <t>接受其他地区援助收入</t>
  </si>
  <si>
    <t>援助其他地区支出</t>
  </si>
  <si>
    <t>收入总计</t>
  </si>
  <si>
    <t>支出总计</t>
  </si>
  <si>
    <t>附件4：常泰街道2017年度区域内总收入基本信息表</t>
  </si>
  <si>
    <t>科目编码</t>
  </si>
  <si>
    <t xml:space="preserve">  预     算     科     目  </t>
  </si>
  <si>
    <t>上年总收入数</t>
  </si>
  <si>
    <t>本年总收入数</t>
  </si>
  <si>
    <t>备注</t>
  </si>
  <si>
    <t xml:space="preserve"> 合  计 </t>
  </si>
  <si>
    <t>上级分享收入</t>
  </si>
  <si>
    <t>乡镇级收入</t>
  </si>
  <si>
    <t xml:space="preserve">    一般公共财政预算收入合计</t>
  </si>
  <si>
    <t>101</t>
  </si>
  <si>
    <t>10101</t>
  </si>
  <si>
    <t>10102</t>
  </si>
  <si>
    <t xml:space="preserve">      消费税</t>
  </si>
  <si>
    <t>10103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</si>
  <si>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</si>
  <si>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</si>
  <si>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</si>
  <si>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</si>
  <si>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</si>
  <si>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</si>
  <si>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</si>
  <si>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</si>
  <si>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</si>
  <si>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</si>
  <si>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</si>
  <si>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10115</t>
  </si>
  <si>
    <t xml:space="preserve">      船舶吨税</t>
  </si>
  <si>
    <t>10116</t>
  </si>
  <si>
    <t xml:space="preserve">      车辆购置税</t>
  </si>
  <si>
    <t>10118</t>
  </si>
  <si>
    <t>10119</t>
  </si>
  <si>
    <t>10120</t>
  </si>
  <si>
    <t>10199</t>
  </si>
  <si>
    <t>103</t>
  </si>
  <si>
    <t>10302</t>
  </si>
  <si>
    <t>10304</t>
  </si>
  <si>
    <t>10305</t>
  </si>
  <si>
    <t>10306</t>
  </si>
  <si>
    <t>10307</t>
  </si>
  <si>
    <t>10399</t>
  </si>
  <si>
    <r>
      <t>附件5：常泰街道2017年度</t>
    </r>
    <r>
      <rPr>
        <b/>
        <sz val="18"/>
        <rFont val="宋体"/>
        <family val="0"/>
      </rPr>
      <t>公共财政预算支出预算变动及结余、结转情况表</t>
    </r>
  </si>
  <si>
    <t>表二                                                                                                                                                                                                                单位：元</t>
  </si>
  <si>
    <t>科目名称</t>
  </si>
  <si>
    <t>年初预算数</t>
  </si>
  <si>
    <t>变动项目</t>
  </si>
  <si>
    <t>调整预算数</t>
  </si>
  <si>
    <t>预算结余</t>
  </si>
  <si>
    <t>结转下年
使用数</t>
  </si>
  <si>
    <t>小计</t>
  </si>
  <si>
    <t>专项补助</t>
  </si>
  <si>
    <t>上年结转
使用数</t>
  </si>
  <si>
    <t>动用上年
净结余</t>
  </si>
  <si>
    <t>科目调剂</t>
  </si>
  <si>
    <t>本年超、短收安排</t>
  </si>
  <si>
    <t>调入资金</t>
  </si>
  <si>
    <t>公共财政预算支出</t>
  </si>
  <si>
    <t>一般公共服务</t>
  </si>
  <si>
    <t xml:space="preserve">  人大事务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</si>
  <si>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</si>
  <si>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</si>
  <si>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</si>
  <si>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</si>
  <si>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</si>
  <si>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</si>
  <si>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商贸事务</t>
  </si>
  <si>
    <t xml:space="preserve">  民族事务</t>
  </si>
  <si>
    <t xml:space="preserve">  民主党派及工商联事务</t>
  </si>
  <si>
    <t xml:space="preserve">  群众团体事务</t>
  </si>
  <si>
    <t xml:space="preserve">  党委办公厅（室）及相关机构事务</t>
  </si>
  <si>
    <t xml:space="preserve">  其他一般公共服务支出</t>
  </si>
  <si>
    <t>国防</t>
  </si>
  <si>
    <t xml:space="preserve">  国防动员</t>
  </si>
  <si>
    <t>公共安全</t>
  </si>
  <si>
    <t xml:space="preserve">  公安</t>
  </si>
  <si>
    <t xml:space="preserve">  司法</t>
  </si>
  <si>
    <t xml:space="preserve">  其他公共安全支出</t>
  </si>
  <si>
    <t>教育</t>
  </si>
  <si>
    <t xml:space="preserve">  普通教育</t>
  </si>
  <si>
    <t xml:space="preserve">  其他教育支出</t>
  </si>
  <si>
    <t>科学技术</t>
  </si>
  <si>
    <t xml:space="preserve">  科学技术普及</t>
  </si>
  <si>
    <t xml:space="preserve">  其他科学技术支出</t>
  </si>
  <si>
    <t>文化体育与传媒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</si>
  <si>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</si>
  <si>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</si>
  <si>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</si>
  <si>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</si>
  <si>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其他文化体育与传媒支出</t>
  </si>
  <si>
    <t>社会保障和就业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</si>
  <si>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</si>
  <si>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</si>
  <si>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</si>
  <si>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抚恤</t>
  </si>
  <si>
    <t xml:space="preserve">  城市居民最低生活保障</t>
  </si>
  <si>
    <t xml:space="preserve">  其他社会保障和就业支出</t>
  </si>
  <si>
    <t>医疗卫生</t>
  </si>
  <si>
    <t xml:space="preserve">  医疗卫生管理事务</t>
  </si>
  <si>
    <t xml:space="preserve">  基层医疗卫生机构</t>
  </si>
  <si>
    <t xml:space="preserve">  医疗保障</t>
  </si>
  <si>
    <t xml:space="preserve">  人口与计划生育事务</t>
  </si>
  <si>
    <t xml:space="preserve">  其他医疗卫生支出</t>
  </si>
  <si>
    <t>节能环保支出</t>
  </si>
  <si>
    <t xml:space="preserve">  污染防治</t>
  </si>
  <si>
    <t>城乡社区事务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</si>
  <si>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</si>
  <si>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</si>
  <si>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</si>
  <si>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</si>
  <si>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其他城乡社区事务支出</t>
  </si>
  <si>
    <t>农林水事务</t>
  </si>
  <si>
    <t xml:space="preserve">  农业</t>
  </si>
  <si>
    <t xml:space="preserve">  林业</t>
  </si>
  <si>
    <t xml:space="preserve">  水利</t>
  </si>
  <si>
    <t xml:space="preserve">  扶贫</t>
  </si>
  <si>
    <t xml:space="preserve">  农村综合改革</t>
  </si>
  <si>
    <t xml:space="preserve">  其他农林水事务支出</t>
  </si>
  <si>
    <t>资源勘探电力信息等事务</t>
  </si>
  <si>
    <t xml:space="preserve">  支持中小企业发展和管理支出</t>
  </si>
  <si>
    <t xml:space="preserve">  其他资源勘探信息等支出</t>
  </si>
  <si>
    <t>商业服务业等事务</t>
  </si>
  <si>
    <t xml:space="preserve">  商业流通事务</t>
  </si>
  <si>
    <t xml:space="preserve">  其他商业服务业等事务支出</t>
  </si>
  <si>
    <t>旅游业管理与服务支出</t>
  </si>
  <si>
    <t>国土海洋气象等支出</t>
  </si>
  <si>
    <t xml:space="preserve">  海洋管理事务</t>
  </si>
  <si>
    <t>住房保障支出</t>
  </si>
  <si>
    <t>保障性安居工程支出</t>
  </si>
  <si>
    <t>其他支出(类)</t>
  </si>
  <si>
    <t xml:space="preserve">  其他支出(款)</t>
  </si>
  <si>
    <t>附件6：常泰街道2017年度公共财政预算支出决算功能分类表</t>
  </si>
  <si>
    <t>表三</t>
  </si>
  <si>
    <t xml:space="preserve">    学前教育</t>
  </si>
  <si>
    <t xml:space="preserve">    行政运行</t>
  </si>
  <si>
    <t xml:space="preserve">    其他普通教育支出</t>
  </si>
  <si>
    <t xml:space="preserve">    其他人大事务支出</t>
  </si>
  <si>
    <t xml:space="preserve">    小学教育</t>
  </si>
  <si>
    <t xml:space="preserve">    排污费安排的支出</t>
  </si>
  <si>
    <t xml:space="preserve">    行政运行( 政府办公厅)</t>
  </si>
  <si>
    <t xml:space="preserve">    信访事务</t>
  </si>
  <si>
    <t xml:space="preserve">    城管执法</t>
  </si>
  <si>
    <t xml:space="preserve">   其他科学技术普及支出</t>
  </si>
  <si>
    <t xml:space="preserve">    其他城乡社区管理事务支出</t>
  </si>
  <si>
    <t xml:space="preserve">  其他科学技术支出(款)</t>
  </si>
  <si>
    <t xml:space="preserve">    事业运行</t>
  </si>
  <si>
    <t xml:space="preserve">    其他科学技术支出(项)</t>
  </si>
  <si>
    <t xml:space="preserve">    城乡社区规划与管理</t>
  </si>
  <si>
    <t xml:space="preserve">    其他发展与改革事务支出</t>
  </si>
  <si>
    <t xml:space="preserve">    其他城乡社区公共设施支出</t>
  </si>
  <si>
    <t xml:space="preserve">    专项普查活动</t>
  </si>
  <si>
    <t xml:space="preserve">    群众文化</t>
  </si>
  <si>
    <t xml:space="preserve">    统计抽样调查</t>
  </si>
  <si>
    <t xml:space="preserve">    其他文化支出</t>
  </si>
  <si>
    <t xml:space="preserve">    城乡社区环境卫生</t>
  </si>
  <si>
    <t xml:space="preserve">    其他统计信息事务支出</t>
  </si>
  <si>
    <t xml:space="preserve">    文物保护</t>
  </si>
  <si>
    <t xml:space="preserve">    博物馆</t>
  </si>
  <si>
    <t xml:space="preserve">    一般行政管理事务（财政）</t>
  </si>
  <si>
    <t xml:space="preserve">    历史名城与古迹</t>
  </si>
  <si>
    <t xml:space="preserve">    事业运行（农业）</t>
  </si>
  <si>
    <t xml:space="preserve">    信息化建设</t>
  </si>
  <si>
    <t xml:space="preserve">    病虫害控制</t>
  </si>
  <si>
    <t xml:space="preserve">    事业运行（财政）</t>
  </si>
  <si>
    <t xml:space="preserve">    其他体育支出</t>
  </si>
  <si>
    <t xml:space="preserve">    农产品质量安全</t>
  </si>
  <si>
    <t xml:space="preserve">    其他财政事务支出</t>
  </si>
  <si>
    <t xml:space="preserve">    农业资源保护与利用</t>
  </si>
  <si>
    <t xml:space="preserve">    广播</t>
  </si>
  <si>
    <t xml:space="preserve">    其他农业支出</t>
  </si>
  <si>
    <t xml:space="preserve">    协税护税</t>
  </si>
  <si>
    <t xml:space="preserve">    其他广播影视支出</t>
  </si>
  <si>
    <t xml:space="preserve">    其他税收事务支出</t>
  </si>
  <si>
    <t xml:space="preserve">  其他文化体育与传媒支出(款)</t>
  </si>
  <si>
    <t xml:space="preserve">   森林培育（林业）</t>
  </si>
  <si>
    <t xml:space="preserve">    文化产业发展专项支出</t>
  </si>
  <si>
    <t xml:space="preserve">    其他文化体育与传媒支出(项)</t>
  </si>
  <si>
    <t xml:space="preserve">   水利工程运行与维护</t>
  </si>
  <si>
    <t xml:space="preserve">    其他审计事务支出</t>
  </si>
  <si>
    <t xml:space="preserve">   防汛</t>
  </si>
  <si>
    <t xml:space="preserve">   其他水利支出</t>
  </si>
  <si>
    <t xml:space="preserve">    行政运行（商贸）</t>
  </si>
  <si>
    <t xml:space="preserve">    劳动保障监察</t>
  </si>
  <si>
    <t xml:space="preserve">    招商引资</t>
  </si>
  <si>
    <t>　　就业管理事务</t>
  </si>
  <si>
    <t xml:space="preserve">    社会发展</t>
  </si>
  <si>
    <t xml:space="preserve">    事业运行（商贸）</t>
  </si>
  <si>
    <t xml:space="preserve">    其他人力资源和社会保障管理事务支出</t>
  </si>
  <si>
    <t xml:space="preserve">    其他扶贫支出</t>
  </si>
  <si>
    <t xml:space="preserve">    其他商贸事务支出</t>
  </si>
  <si>
    <t xml:space="preserve">    拥军优属</t>
  </si>
  <si>
    <t xml:space="preserve">    对村民委员会和村党支部的补助</t>
  </si>
  <si>
    <t xml:space="preserve">    老龄事务</t>
  </si>
  <si>
    <t xml:space="preserve">    一般行政管理事务</t>
  </si>
  <si>
    <t xml:space="preserve">    基层政权和社区建设</t>
  </si>
  <si>
    <t xml:space="preserve">    其他民政管理事务支出</t>
  </si>
  <si>
    <t xml:space="preserve">    其他民族事务支出</t>
  </si>
  <si>
    <t xml:space="preserve">      其他支持中小企业发展和管理支出</t>
  </si>
  <si>
    <t xml:space="preserve">    归口管理的行政单位离退休</t>
  </si>
  <si>
    <t>　　其他资源勘探信息等支出</t>
  </si>
  <si>
    <t xml:space="preserve">    事业单位离退休</t>
  </si>
  <si>
    <t>　　　　其他资源勘探信息等支出</t>
  </si>
  <si>
    <t xml:space="preserve">    其他民主党派及工商联事务支出</t>
  </si>
  <si>
    <t>　　离退休人员管理机构</t>
  </si>
  <si>
    <t xml:space="preserve">    其他行政事业单位离退休支出</t>
  </si>
  <si>
    <t xml:space="preserve">    其他商业流通事务支出</t>
  </si>
  <si>
    <t xml:space="preserve">    其他群众团体事务支出</t>
  </si>
  <si>
    <t xml:space="preserve">    死亡抚恤</t>
  </si>
  <si>
    <t xml:space="preserve">  旅游业管理与服务支出</t>
  </si>
  <si>
    <t xml:space="preserve">    其他优抚支出</t>
  </si>
  <si>
    <t xml:space="preserve">    旅游宣传</t>
  </si>
  <si>
    <t xml:space="preserve">    其他旅游业管理与服务支出</t>
  </si>
  <si>
    <t xml:space="preserve">  其他一般公共服务支出(款)</t>
  </si>
  <si>
    <t xml:space="preserve">  其他商业服务业等事务支出(款)</t>
  </si>
  <si>
    <t xml:space="preserve">    其他一般公共服务支出(项)</t>
  </si>
  <si>
    <t xml:space="preserve">    其他社会保障和就业支出</t>
  </si>
  <si>
    <t xml:space="preserve">    其他商业服务业等事务支出(项)</t>
  </si>
  <si>
    <t xml:space="preserve">     兵役征集</t>
  </si>
  <si>
    <t xml:space="preserve">    其他医疗卫生管理事务支出</t>
  </si>
  <si>
    <t xml:space="preserve">     海域使用金支出</t>
  </si>
  <si>
    <t xml:space="preserve">    民兵</t>
  </si>
  <si>
    <t xml:space="preserve">     海岛和海域保护</t>
  </si>
  <si>
    <t xml:space="preserve">   其他基层医疗卫生机构支出</t>
  </si>
  <si>
    <t xml:space="preserve">    其他公安支出</t>
  </si>
  <si>
    <t xml:space="preserve">    行政单位医疗</t>
  </si>
  <si>
    <t>棚户区改造</t>
  </si>
  <si>
    <t xml:space="preserve">    其他医疗保障支出</t>
  </si>
  <si>
    <t>公共租赁住房</t>
  </si>
  <si>
    <t xml:space="preserve">    基层司法业务</t>
  </si>
  <si>
    <t>保障性住房租金补贴</t>
  </si>
  <si>
    <t xml:space="preserve">    其他司法支出</t>
  </si>
  <si>
    <t xml:space="preserve">    人口和计划生育服务网络建设</t>
  </si>
  <si>
    <t>其他保障性安居工程支出</t>
  </si>
  <si>
    <t xml:space="preserve">    计划生育机构</t>
  </si>
  <si>
    <t>其他支出</t>
  </si>
  <si>
    <t xml:space="preserve">   其他公共安全支出</t>
  </si>
  <si>
    <t xml:space="preserve">    计划生育服务</t>
  </si>
  <si>
    <t xml:space="preserve">  其他支出</t>
  </si>
  <si>
    <t xml:space="preserve">    其他支出</t>
  </si>
  <si>
    <t>附件7：常泰街道2017年度政府性基金支出预算变动及结余、结转情况表</t>
  </si>
  <si>
    <t>科目
编码</t>
  </si>
  <si>
    <t>年初
预算数</t>
  </si>
  <si>
    <t>调整
预算数</t>
  </si>
  <si>
    <t>科目
调剂</t>
  </si>
  <si>
    <t>本年超、
短收安排</t>
  </si>
  <si>
    <t>政府性基金支出</t>
  </si>
  <si>
    <t>城乡社区支出</t>
  </si>
  <si>
    <t xml:space="preserve">  国有土地使用权出让收入安排的支出</t>
  </si>
  <si>
    <t xml:space="preserve">    征地和拆迁补偿支出</t>
  </si>
  <si>
    <t xml:space="preserve">    公共租赁住房支出</t>
  </si>
  <si>
    <t xml:space="preserve">    农田水利建设资金安排的支出</t>
  </si>
  <si>
    <t>城市基础设施配套费及对应专项债务收入安排的支出</t>
  </si>
  <si>
    <t>城市公共设施</t>
  </si>
  <si>
    <t>其他城市基础设施配套费安排的支出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</si>
  <si>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</si>
  <si>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</si>
  <si>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</si>
  <si>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</si>
  <si>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</si>
  <si>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</si>
  <si>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用于城市医疗救助的彩票公益金支出</t>
  </si>
  <si>
    <t xml:space="preserve">    用于农村医疗救助的彩票公益金支出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</si>
  <si>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</si>
  <si>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</si>
  <si>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</si>
  <si>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</si>
  <si>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</si>
  <si>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其他政府性基金支出</t>
  </si>
  <si>
    <t>附件8：常泰街道2017年度预算资金年终资产负债表</t>
  </si>
  <si>
    <t>资产部类</t>
  </si>
  <si>
    <t>负债部类</t>
  </si>
  <si>
    <t>会计科目</t>
  </si>
  <si>
    <t>期初数</t>
  </si>
  <si>
    <t>期末数</t>
  </si>
  <si>
    <t xml:space="preserve">资产             </t>
  </si>
  <si>
    <t>负债</t>
  </si>
  <si>
    <t xml:space="preserve">  其他财政存款</t>
  </si>
  <si>
    <t xml:space="preserve">  应他应付款</t>
  </si>
  <si>
    <t xml:space="preserve">  有价证券</t>
  </si>
  <si>
    <t xml:space="preserve">  与上级往来</t>
  </si>
  <si>
    <t xml:space="preserve">  在途款</t>
  </si>
  <si>
    <t xml:space="preserve">  借入款项</t>
  </si>
  <si>
    <t xml:space="preserve">  其他应收款</t>
  </si>
  <si>
    <t>净资产</t>
  </si>
  <si>
    <t xml:space="preserve">  预拨经费</t>
  </si>
  <si>
    <t xml:space="preserve">  公共财政预算结余</t>
  </si>
  <si>
    <t xml:space="preserve">  基建拨款</t>
  </si>
  <si>
    <t xml:space="preserve">  基金预算结余</t>
  </si>
  <si>
    <t xml:space="preserve">  借出款项</t>
  </si>
  <si>
    <t xml:space="preserve">  预算稳定调节基金</t>
  </si>
  <si>
    <t>总计</t>
  </si>
  <si>
    <t>附件9：常泰街道2017年度基本数字表</t>
  </si>
  <si>
    <t>表七</t>
  </si>
  <si>
    <t>单位：个、人</t>
  </si>
  <si>
    <t>预算科目</t>
  </si>
  <si>
    <t>年末机
构个数
(个)</t>
  </si>
  <si>
    <t>年末人数</t>
  </si>
  <si>
    <t>其中:</t>
  </si>
  <si>
    <t>年末学
生人数</t>
  </si>
  <si>
    <t>合计</t>
  </si>
  <si>
    <t>在职人员</t>
  </si>
  <si>
    <t>离休人员</t>
  </si>
  <si>
    <t>退休人员</t>
  </si>
  <si>
    <t>其他人员</t>
  </si>
  <si>
    <t>公共财政预算财政拨款开支人数</t>
  </si>
  <si>
    <t>公共财政预算财政补助开支人数</t>
  </si>
  <si>
    <t>经费自理人数</t>
  </si>
  <si>
    <t>合     计</t>
  </si>
  <si>
    <t>附件10：常泰街道2017年度财政上下级结算表</t>
  </si>
  <si>
    <t>单位:元</t>
  </si>
  <si>
    <t>体制结算部分</t>
  </si>
  <si>
    <t>资金结算部分</t>
  </si>
  <si>
    <t>计算增（超）收分成部分</t>
  </si>
  <si>
    <r>
      <t>项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目</t>
    </r>
  </si>
  <si>
    <t>金额</t>
  </si>
  <si>
    <r>
      <t>项</t>
    </r>
    <r>
      <rPr>
        <b/>
        <sz val="10"/>
        <rFont val="Times New Roman"/>
        <family val="1"/>
      </rPr>
      <t xml:space="preserve">           </t>
    </r>
    <r>
      <rPr>
        <b/>
        <sz val="10"/>
        <rFont val="宋体"/>
        <family val="0"/>
      </rPr>
      <t>目</t>
    </r>
  </si>
  <si>
    <t>栏次</t>
  </si>
  <si>
    <t>税收</t>
  </si>
  <si>
    <t>分成
比率</t>
  </si>
  <si>
    <t>超收
分成</t>
  </si>
  <si>
    <r>
      <t>备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注</t>
    </r>
  </si>
  <si>
    <t>一、应上缴上级财政数</t>
  </si>
  <si>
    <t>一、上缴款多解或少解</t>
  </si>
  <si>
    <t>经常性收入</t>
  </si>
  <si>
    <t>******</t>
  </si>
  <si>
    <t>详见文件</t>
  </si>
  <si>
    <r>
      <t>1</t>
    </r>
    <r>
      <rPr>
        <sz val="11"/>
        <rFont val="宋体"/>
        <family val="0"/>
      </rPr>
      <t>、体制上解</t>
    </r>
  </si>
  <si>
    <r>
      <t>1</t>
    </r>
    <r>
      <rPr>
        <sz val="11"/>
        <rFont val="宋体"/>
        <family val="0"/>
      </rPr>
      <t>、应上缴上级财政数</t>
    </r>
  </si>
  <si>
    <t xml:space="preserve">  工商总税</t>
  </si>
  <si>
    <r>
      <t>2</t>
    </r>
    <r>
      <rPr>
        <sz val="11"/>
        <rFont val="宋体"/>
        <family val="0"/>
      </rPr>
      <t>、年终专项结算上解</t>
    </r>
  </si>
  <si>
    <r>
      <t>2</t>
    </r>
    <r>
      <rPr>
        <sz val="11"/>
        <rFont val="宋体"/>
        <family val="0"/>
      </rPr>
      <t>、已上解财政数</t>
    </r>
  </si>
  <si>
    <t xml:space="preserve">  区级税收实际完成数</t>
  </si>
  <si>
    <r>
      <t>3</t>
    </r>
    <r>
      <rPr>
        <sz val="11"/>
        <rFont val="宋体"/>
        <family val="0"/>
      </rPr>
      <t>、其他上解</t>
    </r>
  </si>
  <si>
    <t xml:space="preserve">  区级税收核定基数</t>
  </si>
  <si>
    <t xml:space="preserve">  区级税收确保完成数</t>
  </si>
  <si>
    <t>超收分成计算(小计）</t>
  </si>
  <si>
    <t>6=7+8+9</t>
  </si>
  <si>
    <t>二、上级财政应补助数</t>
  </si>
  <si>
    <t>二、上级财政补助未拨数</t>
  </si>
  <si>
    <t xml:space="preserve">  管理费分成</t>
  </si>
  <si>
    <r>
      <t>1</t>
    </r>
    <r>
      <rPr>
        <sz val="11"/>
        <rFont val="宋体"/>
        <family val="0"/>
      </rPr>
      <t>、年初核定支出指标</t>
    </r>
  </si>
  <si>
    <r>
      <t xml:space="preserve">    1</t>
    </r>
    <r>
      <rPr>
        <sz val="11"/>
        <rFont val="宋体"/>
        <family val="0"/>
      </rPr>
      <t>、上级财政应补助数</t>
    </r>
  </si>
  <si>
    <t xml:space="preserve">  超（短）收入基数部分分成</t>
  </si>
  <si>
    <r>
      <t>2</t>
    </r>
    <r>
      <rPr>
        <sz val="11"/>
        <rFont val="宋体"/>
        <family val="0"/>
      </rPr>
      <t>、体制结算补助</t>
    </r>
  </si>
  <si>
    <t>其中:本年超收分成款</t>
  </si>
  <si>
    <t xml:space="preserve">  超确保完成数分成</t>
  </si>
  <si>
    <r>
      <t>3</t>
    </r>
    <r>
      <rPr>
        <sz val="11"/>
        <rFont val="宋体"/>
        <family val="0"/>
      </rPr>
      <t>、专项指标补助</t>
    </r>
  </si>
  <si>
    <t xml:space="preserve">     年末指标补助未拨款（集中支付）</t>
  </si>
  <si>
    <r>
      <t>4</t>
    </r>
    <r>
      <rPr>
        <sz val="11"/>
        <rFont val="宋体"/>
        <family val="0"/>
      </rPr>
      <t>、专项结算补助数</t>
    </r>
  </si>
  <si>
    <r>
      <t xml:space="preserve">    2</t>
    </r>
    <r>
      <rPr>
        <sz val="11"/>
        <rFont val="宋体"/>
        <family val="0"/>
      </rPr>
      <t>、上级财政已补助数</t>
    </r>
  </si>
  <si>
    <t>房地产项目税收</t>
  </si>
  <si>
    <r>
      <t>5</t>
    </r>
    <r>
      <rPr>
        <sz val="11"/>
        <rFont val="宋体"/>
        <family val="0"/>
      </rPr>
      <t>、年终通知补助数</t>
    </r>
  </si>
  <si>
    <t>三、未归还上级财政借款</t>
  </si>
  <si>
    <t xml:space="preserve">   1、向上级财政借款</t>
  </si>
  <si>
    <t xml:space="preserve">   2、已归还向上级财政借款</t>
  </si>
  <si>
    <t>三、结算结果</t>
  </si>
  <si>
    <t xml:space="preserve">  超确保完成数部分分成</t>
  </si>
  <si>
    <r>
      <t xml:space="preserve">      </t>
    </r>
    <r>
      <rPr>
        <sz val="11"/>
        <rFont val="宋体"/>
        <family val="0"/>
      </rPr>
      <t>街道财政净上缴</t>
    </r>
  </si>
  <si>
    <t>四、结算结果</t>
  </si>
  <si>
    <r>
      <t xml:space="preserve">      </t>
    </r>
    <r>
      <rPr>
        <sz val="11"/>
        <rFont val="宋体"/>
        <family val="0"/>
      </rPr>
      <t>街道财政净补助</t>
    </r>
  </si>
  <si>
    <r>
      <t xml:space="preserve">      </t>
    </r>
    <r>
      <rPr>
        <sz val="11"/>
        <rFont val="宋体"/>
        <family val="0"/>
      </rPr>
      <t>应补交上级财政款</t>
    </r>
  </si>
  <si>
    <r>
      <t xml:space="preserve">     </t>
    </r>
    <r>
      <rPr>
        <sz val="11"/>
        <rFont val="宋体"/>
        <family val="0"/>
      </rPr>
      <t>年终专项结算补助</t>
    </r>
  </si>
  <si>
    <r>
      <t xml:space="preserve">      </t>
    </r>
    <r>
      <rPr>
        <sz val="11"/>
        <rFont val="宋体"/>
        <family val="0"/>
      </rPr>
      <t>上级财政应拨补款</t>
    </r>
  </si>
  <si>
    <t>五、与上级往来上年结余</t>
  </si>
  <si>
    <t>六、本年已收超收分成款</t>
  </si>
  <si>
    <t>七、已收上年末指标补助未拨款</t>
  </si>
  <si>
    <t>八、与上级往来累计结余(包括财返）</t>
  </si>
  <si>
    <t>工商税收超收分成合计</t>
  </si>
  <si>
    <t>19=6+12</t>
  </si>
  <si>
    <t>其中：与上级往来</t>
  </si>
  <si>
    <t>其中：财政应返还额度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</si>
</sst>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#,##0.00_ "/>
    <numFmt numFmtId="180" formatCode="#,###,###,##0.00"/>
    <numFmt numFmtId="181" formatCode="#,###,###,##0"/>
  </numFmts>
  <fonts count="39">
    <font>
      <sz val="12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20"/>
      <name val="Times New Roman"/>
      <family val="1"/>
    </font>
    <font>
      <b/>
      <sz val="10"/>
      <name val="宋体"/>
      <family val="0"/>
    </font>
    <font>
      <b/>
      <sz val="10"/>
      <name val="方正楷体简体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3"/>
      </patternFill>
    </fill>
    <fill>
      <patternFill patternType="mediumGray">
        <fgColor indexed="9"/>
        <bgColor indexed="13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5" fillId="0" borderId="4" applyNumberFormat="0" applyFill="0" applyAlignment="0" applyProtection="0"/>
    <xf numFmtId="0" fontId="22" fillId="8" borderId="0" applyNumberFormat="0" applyBorder="0" applyAlignment="0" applyProtection="0"/>
    <xf numFmtId="0" fontId="31" fillId="0" borderId="5" applyNumberFormat="0" applyFill="0" applyAlignment="0" applyProtection="0"/>
    <xf numFmtId="0" fontId="22" fillId="9" borderId="0" applyNumberFormat="0" applyBorder="0" applyAlignment="0" applyProtection="0"/>
    <xf numFmtId="0" fontId="33" fillId="10" borderId="6" applyNumberFormat="0" applyAlignment="0" applyProtection="0"/>
    <xf numFmtId="0" fontId="26" fillId="10" borderId="1" applyNumberFormat="0" applyAlignment="0" applyProtection="0"/>
    <xf numFmtId="0" fontId="19" fillId="11" borderId="7" applyNumberFormat="0" applyAlignment="0" applyProtection="0"/>
    <xf numFmtId="0" fontId="18" fillId="3" borderId="0" applyNumberFormat="0" applyBorder="0" applyAlignment="0" applyProtection="0"/>
    <xf numFmtId="0" fontId="22" fillId="12" borderId="0" applyNumberFormat="0" applyBorder="0" applyAlignment="0" applyProtection="0"/>
    <xf numFmtId="0" fontId="23" fillId="0" borderId="8" applyNumberFormat="0" applyFill="0" applyAlignment="0" applyProtection="0"/>
    <xf numFmtId="0" fontId="32" fillId="0" borderId="9" applyNumberFormat="0" applyFill="0" applyAlignment="0" applyProtection="0"/>
    <xf numFmtId="0" fontId="25" fillId="2" borderId="0" applyNumberFormat="0" applyBorder="0" applyAlignment="0" applyProtection="0"/>
    <xf numFmtId="0" fontId="28" fillId="13" borderId="0" applyNumberFormat="0" applyBorder="0" applyAlignment="0" applyProtection="0"/>
    <xf numFmtId="0" fontId="18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2">
    <xf numFmtId="0" fontId="0" fillId="0" borderId="0" xfId="0" applyAlignment="1">
      <alignment vertical="center"/>
    </xf>
    <xf numFmtId="3" fontId="1" fillId="0" borderId="0" xfId="65" applyNumberFormat="1" applyFont="1" applyFill="1" applyAlignment="1" applyProtection="1">
      <alignment vertical="center"/>
      <protection locked="0"/>
    </xf>
    <xf numFmtId="3" fontId="2" fillId="0" borderId="0" xfId="65" applyNumberFormat="1" applyFont="1" applyFill="1" applyAlignment="1" applyProtection="1">
      <alignment vertical="center"/>
      <protection locked="0"/>
    </xf>
    <xf numFmtId="3" fontId="3" fillId="0" borderId="0" xfId="65" applyNumberFormat="1" applyFont="1" applyFill="1" applyAlignment="1" applyProtection="1">
      <alignment vertical="center"/>
      <protection locked="0"/>
    </xf>
    <xf numFmtId="3" fontId="4" fillId="0" borderId="0" xfId="65" applyNumberFormat="1" applyFont="1" applyFill="1" applyAlignment="1" applyProtection="1">
      <alignment vertical="center"/>
      <protection locked="0"/>
    </xf>
    <xf numFmtId="3" fontId="0" fillId="0" borderId="0" xfId="65" applyNumberFormat="1" applyFill="1" applyAlignment="1" applyProtection="1">
      <alignment vertical="center"/>
      <protection locked="0"/>
    </xf>
    <xf numFmtId="3" fontId="0" fillId="0" borderId="0" xfId="65" applyNumberFormat="1" applyFill="1" applyAlignment="1" applyProtection="1">
      <alignment horizontal="right" vertical="center"/>
      <protection locked="0"/>
    </xf>
    <xf numFmtId="3" fontId="0" fillId="0" borderId="0" xfId="65" applyNumberFormat="1" applyFill="1" applyAlignment="1" applyProtection="1">
      <alignment horizontal="center" vertical="center"/>
      <protection locked="0"/>
    </xf>
    <xf numFmtId="3" fontId="5" fillId="0" borderId="0" xfId="65" applyNumberFormat="1" applyFont="1" applyFill="1" applyAlignment="1" applyProtection="1">
      <alignment horizontal="center" vertical="center"/>
      <protection locked="0"/>
    </xf>
    <xf numFmtId="3" fontId="6" fillId="0" borderId="0" xfId="65" applyNumberFormat="1" applyFont="1" applyFill="1" applyAlignment="1" applyProtection="1">
      <alignment horizontal="center" vertical="center"/>
      <protection locked="0"/>
    </xf>
    <xf numFmtId="3" fontId="2" fillId="0" borderId="0" xfId="65" applyNumberFormat="1" applyFont="1" applyFill="1" applyBorder="1" applyAlignment="1" applyProtection="1">
      <alignment vertical="center"/>
      <protection locked="0"/>
    </xf>
    <xf numFmtId="3" fontId="2" fillId="0" borderId="0" xfId="65" applyNumberFormat="1" applyFont="1" applyFill="1" applyAlignment="1" applyProtection="1">
      <alignment horizontal="right" vertical="center"/>
      <protection locked="0"/>
    </xf>
    <xf numFmtId="3" fontId="2" fillId="0" borderId="0" xfId="65" applyNumberFormat="1" applyFont="1" applyFill="1" applyAlignment="1" applyProtection="1">
      <alignment horizontal="center" vertical="center"/>
      <protection locked="0"/>
    </xf>
    <xf numFmtId="3" fontId="2" fillId="0" borderId="10" xfId="65" applyNumberFormat="1" applyFont="1" applyFill="1" applyBorder="1" applyAlignment="1" applyProtection="1">
      <alignment horizontal="center" vertical="center"/>
      <protection locked="0"/>
    </xf>
    <xf numFmtId="3" fontId="7" fillId="0" borderId="10" xfId="65" applyNumberFormat="1" applyFont="1" applyFill="1" applyBorder="1" applyAlignment="1" applyProtection="1">
      <alignment horizontal="center" vertical="center"/>
      <protection locked="0"/>
    </xf>
    <xf numFmtId="3" fontId="7" fillId="0" borderId="10" xfId="65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65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10" xfId="0" applyNumberFormat="1" applyFont="1" applyBorder="1" applyAlignment="1" applyProtection="1">
      <alignment vertical="center"/>
      <protection locked="0"/>
    </xf>
    <xf numFmtId="176" fontId="4" fillId="13" borderId="10" xfId="0" applyNumberFormat="1" applyFont="1" applyFill="1" applyBorder="1" applyAlignment="1" applyProtection="1">
      <alignment vertical="center"/>
      <protection locked="0"/>
    </xf>
    <xf numFmtId="176" fontId="4" fillId="13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65" applyFont="1" applyFill="1" applyAlignment="1">
      <alignment vertical="center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3" fontId="2" fillId="0" borderId="10" xfId="65" applyNumberFormat="1" applyFont="1" applyFill="1" applyBorder="1" applyAlignment="1" applyProtection="1">
      <alignment horizontal="left"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4" fontId="2" fillId="0" borderId="10" xfId="65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3" fontId="2" fillId="0" borderId="10" xfId="65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65" applyNumberFormat="1" applyFont="1" applyFill="1" applyBorder="1" applyAlignment="1" applyProtection="1">
      <alignment horizontal="left" vertical="center"/>
      <protection locked="0"/>
    </xf>
    <xf numFmtId="178" fontId="2" fillId="0" borderId="10" xfId="65" applyNumberFormat="1" applyFont="1" applyFill="1" applyBorder="1" applyAlignment="1" applyProtection="1">
      <alignment horizontal="center" vertical="center"/>
      <protection locked="0"/>
    </xf>
    <xf numFmtId="176" fontId="3" fillId="24" borderId="10" xfId="0" applyNumberFormat="1" applyFont="1" applyFill="1" applyBorder="1" applyAlignment="1" applyProtection="1">
      <alignment vertical="center"/>
      <protection locked="0"/>
    </xf>
    <xf numFmtId="3" fontId="10" fillId="24" borderId="10" xfId="0" applyNumberFormat="1" applyFont="1" applyFill="1" applyBorder="1" applyAlignment="1" applyProtection="1">
      <alignment vertical="center"/>
      <protection locked="0"/>
    </xf>
    <xf numFmtId="176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2" fillId="24" borderId="10" xfId="0" applyNumberFormat="1" applyFont="1" applyFill="1" applyBorder="1" applyAlignment="1" applyProtection="1">
      <alignment vertical="center"/>
      <protection locked="0"/>
    </xf>
    <xf numFmtId="3" fontId="2" fillId="0" borderId="11" xfId="65" applyNumberFormat="1" applyFont="1" applyFill="1" applyBorder="1" applyAlignment="1" applyProtection="1">
      <alignment horizontal="center" vertical="center"/>
      <protection locked="0"/>
    </xf>
    <xf numFmtId="3" fontId="9" fillId="0" borderId="11" xfId="65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4" fillId="13" borderId="10" xfId="0" applyNumberFormat="1" applyFont="1" applyFill="1" applyBorder="1" applyAlignment="1" applyProtection="1">
      <alignment vertical="center"/>
      <protection locked="0"/>
    </xf>
    <xf numFmtId="3" fontId="2" fillId="0" borderId="10" xfId="65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0" fillId="0" borderId="10" xfId="65" applyNumberFormat="1" applyFill="1" applyBorder="1" applyAlignment="1" applyProtection="1">
      <alignment vertical="center"/>
      <protection locked="0"/>
    </xf>
    <xf numFmtId="3" fontId="0" fillId="0" borderId="10" xfId="65" applyNumberFormat="1" applyFont="1" applyFill="1" applyBorder="1" applyAlignment="1" applyProtection="1">
      <alignment vertical="center"/>
      <protection locked="0"/>
    </xf>
    <xf numFmtId="3" fontId="0" fillId="0" borderId="10" xfId="65" applyNumberFormat="1" applyFill="1" applyBorder="1" applyAlignment="1" applyProtection="1">
      <alignment horizontal="right" vertical="center"/>
      <protection locked="0"/>
    </xf>
    <xf numFmtId="3" fontId="0" fillId="0" borderId="10" xfId="65" applyNumberFormat="1" applyFill="1" applyBorder="1" applyAlignment="1" applyProtection="1">
      <alignment horizontal="center" vertical="center"/>
      <protection locked="0"/>
    </xf>
    <xf numFmtId="179" fontId="2" fillId="0" borderId="10" xfId="65" applyNumberFormat="1" applyFont="1" applyFill="1" applyBorder="1" applyAlignment="1" applyProtection="1">
      <alignment vertical="center"/>
      <protection locked="0"/>
    </xf>
    <xf numFmtId="3" fontId="2" fillId="0" borderId="10" xfId="65" applyNumberFormat="1" applyFont="1" applyFill="1" applyBorder="1" applyAlignment="1" applyProtection="1">
      <alignment vertical="center" shrinkToFit="1"/>
      <protection locked="0"/>
    </xf>
    <xf numFmtId="3" fontId="7" fillId="0" borderId="10" xfId="65" applyNumberFormat="1" applyFont="1" applyFill="1" applyBorder="1" applyAlignment="1" applyProtection="1">
      <alignment vertical="center"/>
      <protection locked="0"/>
    </xf>
    <xf numFmtId="3" fontId="9" fillId="0" borderId="10" xfId="65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1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right" vertical="center"/>
      <protection locked="0"/>
    </xf>
    <xf numFmtId="0" fontId="7" fillId="10" borderId="10" xfId="0" applyNumberFormat="1" applyFont="1" applyFill="1" applyBorder="1" applyAlignment="1" applyProtection="1">
      <alignment horizontal="center" vertical="center" wrapText="1"/>
      <protection/>
    </xf>
    <xf numFmtId="0" fontId="7" fillId="10" borderId="10" xfId="0" applyNumberFormat="1" applyFont="1" applyFill="1" applyBorder="1" applyAlignment="1" applyProtection="1">
      <alignment horizontal="center" vertical="center"/>
      <protection/>
    </xf>
    <xf numFmtId="0" fontId="7" fillId="10" borderId="12" xfId="0" applyNumberFormat="1" applyFont="1" applyFill="1" applyBorder="1" applyAlignment="1" applyProtection="1">
      <alignment horizontal="center" vertical="center" wrapText="1"/>
      <protection/>
    </xf>
    <xf numFmtId="0" fontId="7" fillId="10" borderId="12" xfId="0" applyNumberFormat="1" applyFont="1" applyFill="1" applyBorder="1" applyAlignment="1" applyProtection="1">
      <alignment horizontal="center" vertical="center"/>
      <protection/>
    </xf>
    <xf numFmtId="0" fontId="7" fillId="10" borderId="13" xfId="0" applyNumberFormat="1" applyFont="1" applyFill="1" applyBorder="1" applyAlignment="1" applyProtection="1">
      <alignment horizontal="center" vertical="center"/>
      <protection/>
    </xf>
    <xf numFmtId="1" fontId="2" fillId="13" borderId="10" xfId="0" applyNumberFormat="1" applyFont="1" applyFill="1" applyBorder="1" applyAlignment="1" applyProtection="1">
      <alignment horizontal="right" vertical="center"/>
      <protection/>
    </xf>
    <xf numFmtId="0" fontId="7" fillId="10" borderId="13" xfId="0" applyNumberFormat="1" applyFont="1" applyFill="1" applyBorder="1" applyAlignment="1" applyProtection="1">
      <alignment vertical="center"/>
      <protection/>
    </xf>
    <xf numFmtId="1" fontId="2" fillId="13" borderId="11" xfId="0" applyNumberFormat="1" applyFont="1" applyFill="1" applyBorder="1" applyAlignment="1" applyProtection="1">
      <alignment horizontal="right" vertical="center"/>
      <protection/>
    </xf>
    <xf numFmtId="0" fontId="2" fillId="10" borderId="13" xfId="0" applyNumberFormat="1" applyFont="1" applyFill="1" applyBorder="1" applyAlignment="1" applyProtection="1">
      <alignment vertical="center"/>
      <protection/>
    </xf>
    <xf numFmtId="1" fontId="2" fillId="24" borderId="10" xfId="0" applyNumberFormat="1" applyFont="1" applyFill="1" applyBorder="1" applyAlignment="1" applyProtection="1">
      <alignment horizontal="right" vertical="center"/>
      <protection/>
    </xf>
    <xf numFmtId="0" fontId="7" fillId="4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1" fontId="2" fillId="17" borderId="10" xfId="0" applyNumberFormat="1" applyFont="1" applyFill="1" applyBorder="1" applyAlignment="1" applyProtection="1">
      <alignment horizontal="right" vertical="center"/>
      <protection/>
    </xf>
    <xf numFmtId="0" fontId="7" fillId="13" borderId="13" xfId="0" applyNumberFormat="1" applyFont="1" applyFill="1" applyBorder="1" applyAlignment="1" applyProtection="1">
      <alignment horizontal="left" vertical="center"/>
      <protection/>
    </xf>
    <xf numFmtId="0" fontId="2" fillId="13" borderId="10" xfId="0" applyNumberFormat="1" applyFont="1" applyFill="1" applyBorder="1" applyAlignment="1" applyProtection="1">
      <alignment horizontal="left" vertical="center"/>
      <protection/>
    </xf>
    <xf numFmtId="0" fontId="2" fillId="10" borderId="13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7" fillId="1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horizontal="center"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horizontal="right" vertical="center"/>
      <protection locked="0"/>
    </xf>
    <xf numFmtId="177" fontId="2" fillId="0" borderId="14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horizontal="center" vertical="center"/>
      <protection locked="0"/>
    </xf>
    <xf numFmtId="177" fontId="2" fillId="0" borderId="15" xfId="0" applyNumberFormat="1" applyFont="1" applyFill="1" applyBorder="1" applyAlignment="1" applyProtection="1">
      <alignment horizontal="center" vertical="center"/>
      <protection locked="0"/>
    </xf>
    <xf numFmtId="177" fontId="2" fillId="0" borderId="16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177" fontId="7" fillId="24" borderId="11" xfId="0" applyNumberFormat="1" applyFont="1" applyFill="1" applyBorder="1" applyAlignment="1" applyProtection="1">
      <alignment horizontal="center" vertical="center"/>
      <protection locked="0"/>
    </xf>
    <xf numFmtId="177" fontId="7" fillId="24" borderId="17" xfId="0" applyNumberFormat="1" applyFont="1" applyFill="1" applyBorder="1" applyAlignment="1" applyProtection="1">
      <alignment horizontal="center" vertical="center"/>
      <protection locked="0"/>
    </xf>
    <xf numFmtId="177" fontId="7" fillId="24" borderId="12" xfId="0" applyNumberFormat="1" applyFont="1" applyFill="1" applyBorder="1" applyAlignment="1" applyProtection="1">
      <alignment horizontal="center" vertical="center"/>
      <protection locked="0"/>
    </xf>
    <xf numFmtId="177" fontId="7" fillId="24" borderId="10" xfId="0" applyNumberFormat="1" applyFont="1" applyFill="1" applyBorder="1" applyAlignment="1" applyProtection="1">
      <alignment horizontal="center" vertical="center"/>
      <protection locked="0"/>
    </xf>
    <xf numFmtId="177" fontId="7" fillId="24" borderId="10" xfId="0" applyNumberFormat="1" applyFont="1" applyFill="1" applyBorder="1" applyAlignment="1" applyProtection="1">
      <alignment vertical="center"/>
      <protection locked="0"/>
    </xf>
    <xf numFmtId="177" fontId="2" fillId="13" borderId="10" xfId="0" applyNumberFormat="1" applyFont="1" applyFill="1" applyBorder="1" applyAlignment="1" applyProtection="1">
      <alignment horizontal="right" vertical="center"/>
      <protection/>
    </xf>
    <xf numFmtId="177" fontId="2" fillId="24" borderId="10" xfId="0" applyNumberFormat="1" applyFont="1" applyFill="1" applyBorder="1" applyAlignment="1" applyProtection="1">
      <alignment vertical="center"/>
      <protection locked="0"/>
    </xf>
    <xf numFmtId="177" fontId="2" fillId="24" borderId="10" xfId="0" applyNumberFormat="1" applyFont="1" applyFill="1" applyBorder="1" applyAlignment="1" applyProtection="1">
      <alignment horizontal="right" vertical="center"/>
      <protection locked="0"/>
    </xf>
    <xf numFmtId="177" fontId="2" fillId="25" borderId="10" xfId="0" applyNumberFormat="1" applyFont="1" applyFill="1" applyBorder="1" applyAlignment="1" applyProtection="1">
      <alignment vertical="center"/>
      <protection locked="0"/>
    </xf>
    <xf numFmtId="177" fontId="7" fillId="13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66" applyFont="1" applyFill="1">
      <alignment/>
      <protection/>
    </xf>
    <xf numFmtId="0" fontId="0" fillId="0" borderId="0" xfId="66" applyFill="1" applyAlignment="1">
      <alignment/>
      <protection/>
    </xf>
    <xf numFmtId="0" fontId="0" fillId="0" borderId="0" xfId="66" applyFill="1">
      <alignment/>
      <protection/>
    </xf>
    <xf numFmtId="49" fontId="1" fillId="0" borderId="0" xfId="63" applyNumberFormat="1" applyFont="1" applyFill="1" applyAlignment="1" applyProtection="1">
      <alignment horizontal="center" vertical="center"/>
      <protection locked="0"/>
    </xf>
    <xf numFmtId="0" fontId="2" fillId="0" borderId="14" xfId="66" applyNumberFormat="1" applyFont="1" applyFill="1" applyBorder="1" applyAlignment="1" applyProtection="1">
      <alignment horizontal="right" vertical="center"/>
      <protection/>
    </xf>
    <xf numFmtId="0" fontId="7" fillId="0" borderId="11" xfId="66" applyNumberFormat="1" applyFont="1" applyFill="1" applyBorder="1" applyAlignment="1" applyProtection="1">
      <alignment horizontal="center" vertical="center" wrapText="1"/>
      <protection/>
    </xf>
    <xf numFmtId="0" fontId="7" fillId="0" borderId="11" xfId="66" applyNumberFormat="1" applyFont="1" applyFill="1" applyBorder="1" applyAlignment="1" applyProtection="1">
      <alignment horizontal="center" vertical="center"/>
      <protection/>
    </xf>
    <xf numFmtId="0" fontId="7" fillId="0" borderId="18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NumberFormat="1" applyFont="1" applyFill="1" applyBorder="1" applyAlignment="1" applyProtection="1">
      <alignment horizontal="center" vertical="center"/>
      <protection/>
    </xf>
    <xf numFmtId="0" fontId="7" fillId="0" borderId="10" xfId="66" applyNumberFormat="1" applyFont="1" applyFill="1" applyBorder="1" applyAlignment="1" applyProtection="1">
      <alignment horizontal="center" vertical="center" wrapText="1"/>
      <protection/>
    </xf>
    <xf numFmtId="0" fontId="7" fillId="0" borderId="12" xfId="66" applyNumberFormat="1" applyFont="1" applyFill="1" applyBorder="1" applyAlignment="1" applyProtection="1">
      <alignment horizontal="center" vertical="center" wrapText="1"/>
      <protection/>
    </xf>
    <xf numFmtId="0" fontId="7" fillId="0" borderId="19" xfId="66" applyNumberFormat="1" applyFont="1" applyFill="1" applyBorder="1" applyAlignment="1" applyProtection="1">
      <alignment horizontal="center" vertical="center" wrapText="1"/>
      <protection/>
    </xf>
    <xf numFmtId="0" fontId="2" fillId="0" borderId="10" xfId="66" applyNumberFormat="1" applyFont="1" applyFill="1" applyBorder="1" applyAlignment="1" applyProtection="1">
      <alignment horizontal="left" vertical="top"/>
      <protection/>
    </xf>
    <xf numFmtId="0" fontId="7" fillId="0" borderId="13" xfId="66" applyNumberFormat="1" applyFont="1" applyFill="1" applyBorder="1" applyAlignment="1" applyProtection="1">
      <alignment horizontal="center" vertical="center"/>
      <protection/>
    </xf>
    <xf numFmtId="3" fontId="2" fillId="26" borderId="10" xfId="66" applyNumberFormat="1" applyFont="1" applyFill="1" applyBorder="1" applyAlignment="1" applyProtection="1">
      <alignment horizontal="right" vertical="center"/>
      <protection/>
    </xf>
    <xf numFmtId="0" fontId="2" fillId="0" borderId="10" xfId="66" applyNumberFormat="1" applyFont="1" applyFill="1" applyBorder="1" applyAlignment="1" applyProtection="1">
      <alignment horizontal="left" vertical="center"/>
      <protection/>
    </xf>
    <xf numFmtId="0" fontId="7" fillId="0" borderId="13" xfId="66" applyNumberFormat="1" applyFont="1" applyFill="1" applyBorder="1" applyAlignment="1" applyProtection="1">
      <alignment vertical="center"/>
      <protection/>
    </xf>
    <xf numFmtId="0" fontId="2" fillId="0" borderId="13" xfId="66" applyNumberFormat="1" applyFont="1" applyFill="1" applyBorder="1" applyAlignment="1" applyProtection="1">
      <alignment horizontal="left" vertical="center"/>
      <protection/>
    </xf>
    <xf numFmtId="3" fontId="2" fillId="0" borderId="10" xfId="66" applyNumberFormat="1" applyFont="1" applyFill="1" applyBorder="1" applyAlignment="1" applyProtection="1">
      <alignment horizontal="right" vertical="center"/>
      <protection/>
    </xf>
    <xf numFmtId="49" fontId="1" fillId="0" borderId="0" xfId="63" applyNumberFormat="1" applyFont="1" applyFill="1" applyAlignment="1" applyProtection="1">
      <alignment vertical="center"/>
      <protection locked="0"/>
    </xf>
    <xf numFmtId="0" fontId="7" fillId="0" borderId="20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2" fillId="25" borderId="10" xfId="0" applyNumberFormat="1" applyFont="1" applyFill="1" applyBorder="1" applyAlignment="1" applyProtection="1">
      <alignment horizontal="left" vertical="center"/>
      <protection/>
    </xf>
    <xf numFmtId="0" fontId="2" fillId="25" borderId="13" xfId="0" applyNumberFormat="1" applyFont="1" applyFill="1" applyBorder="1" applyAlignment="1" applyProtection="1">
      <alignment horizontal="left" vertical="center"/>
      <protection/>
    </xf>
    <xf numFmtId="3" fontId="2" fillId="25" borderId="1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4" borderId="10" xfId="0" applyNumberFormat="1" applyFont="1" applyFill="1" applyBorder="1" applyAlignment="1" applyProtection="1">
      <alignment horizontal="left" vertical="center"/>
      <protection/>
    </xf>
    <xf numFmtId="0" fontId="2" fillId="4" borderId="13" xfId="0" applyNumberFormat="1" applyFont="1" applyFill="1" applyBorder="1" applyAlignment="1" applyProtection="1">
      <alignment horizontal="left" vertical="center"/>
      <protection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7" fillId="25" borderId="10" xfId="0" applyNumberFormat="1" applyFont="1" applyFill="1" applyBorder="1" applyAlignment="1" applyProtection="1">
      <alignment horizontal="right" vertical="center"/>
      <protection/>
    </xf>
    <xf numFmtId="0" fontId="2" fillId="27" borderId="10" xfId="0" applyNumberFormat="1" applyFont="1" applyFill="1" applyBorder="1" applyAlignment="1" applyProtection="1">
      <alignment horizontal="left" vertical="center"/>
      <protection/>
    </xf>
    <xf numFmtId="0" fontId="2" fillId="27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shrinkToFit="1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7" fillId="27" borderId="13" xfId="0" applyNumberFormat="1" applyFont="1" applyFill="1" applyBorder="1" applyAlignment="1" applyProtection="1">
      <alignment horizontal="left" vertical="center"/>
      <protection/>
    </xf>
    <xf numFmtId="0" fontId="2" fillId="27" borderId="13" xfId="0" applyNumberFormat="1" applyFont="1" applyFill="1" applyBorder="1" applyAlignment="1" applyProtection="1">
      <alignment horizontal="left" vertical="center" shrinkToFi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10" borderId="10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27" borderId="10" xfId="0" applyNumberFormat="1" applyFont="1" applyFill="1" applyBorder="1" applyAlignment="1" applyProtection="1">
      <alignment horizontal="left" vertical="center"/>
      <protection/>
    </xf>
    <xf numFmtId="0" fontId="15" fillId="27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1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7" fillId="24" borderId="11" xfId="0" applyNumberFormat="1" applyFont="1" applyFill="1" applyBorder="1" applyAlignment="1" applyProtection="1">
      <alignment horizontal="center" vertical="center"/>
      <protection/>
    </xf>
    <xf numFmtId="0" fontId="7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9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left" vertical="top"/>
      <protection/>
    </xf>
    <xf numFmtId="0" fontId="7" fillId="24" borderId="13" xfId="0" applyNumberFormat="1" applyFont="1" applyFill="1" applyBorder="1" applyAlignment="1" applyProtection="1">
      <alignment horizontal="center" vertical="center"/>
      <protection/>
    </xf>
    <xf numFmtId="3" fontId="2" fillId="13" borderId="10" xfId="0" applyNumberFormat="1" applyFont="1" applyFill="1" applyBorder="1" applyAlignment="1" applyProtection="1">
      <alignment horizontal="right" vertical="center"/>
      <protection/>
    </xf>
    <xf numFmtId="0" fontId="2" fillId="24" borderId="10" xfId="0" applyNumberFormat="1" applyFont="1" applyFill="1" applyBorder="1" applyAlignment="1" applyProtection="1">
      <alignment horizontal="left" vertical="center"/>
      <protection/>
    </xf>
    <xf numFmtId="0" fontId="7" fillId="24" borderId="13" xfId="0" applyNumberFormat="1" applyFont="1" applyFill="1" applyBorder="1" applyAlignment="1" applyProtection="1">
      <alignment vertical="center"/>
      <protection/>
    </xf>
    <xf numFmtId="0" fontId="2" fillId="24" borderId="13" xfId="0" applyNumberFormat="1" applyFont="1" applyFill="1" applyBorder="1" applyAlignment="1" applyProtection="1">
      <alignment vertical="center"/>
      <protection/>
    </xf>
    <xf numFmtId="3" fontId="2" fillId="28" borderId="10" xfId="0" applyNumberFormat="1" applyFont="1" applyFill="1" applyBorder="1" applyAlignment="1" applyProtection="1">
      <alignment horizontal="right" vertical="center"/>
      <protection/>
    </xf>
    <xf numFmtId="3" fontId="2" fillId="24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7" fillId="24" borderId="20" xfId="0" applyNumberFormat="1" applyFont="1" applyFill="1" applyBorder="1" applyAlignment="1" applyProtection="1">
      <alignment horizontal="center" vertical="center" wrapText="1"/>
      <protection/>
    </xf>
    <xf numFmtId="3" fontId="2" fillId="29" borderId="10" xfId="0" applyNumberFormat="1" applyFont="1" applyFill="1" applyBorder="1" applyAlignment="1" applyProtection="1">
      <alignment horizontal="right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2" fillId="4" borderId="13" xfId="0" applyNumberFormat="1" applyFont="1" applyFill="1" applyBorder="1" applyAlignment="1" applyProtection="1">
      <alignment vertical="center"/>
      <protection/>
    </xf>
    <xf numFmtId="3" fontId="2" fillId="3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63" applyFont="1" applyFill="1">
      <alignment/>
      <protection/>
    </xf>
    <xf numFmtId="49" fontId="2" fillId="0" borderId="0" xfId="63" applyNumberFormat="1" applyFont="1" applyFill="1" applyAlignment="1" applyProtection="1">
      <alignment horizontal="center" vertical="center"/>
      <protection/>
    </xf>
    <xf numFmtId="49" fontId="2" fillId="0" borderId="0" xfId="63" applyNumberFormat="1" applyFont="1" applyFill="1" applyAlignment="1">
      <alignment horizontal="center" vertical="center"/>
      <protection/>
    </xf>
    <xf numFmtId="0" fontId="2" fillId="0" borderId="0" xfId="63" applyFill="1">
      <alignment/>
      <protection/>
    </xf>
    <xf numFmtId="49" fontId="2" fillId="0" borderId="14" xfId="63" applyNumberFormat="1" applyFont="1" applyFill="1" applyBorder="1" applyAlignment="1" applyProtection="1">
      <alignment horizontal="right" vertical="center"/>
      <protection/>
    </xf>
    <xf numFmtId="49" fontId="2" fillId="0" borderId="13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>
      <alignment horizontal="center" vertical="center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49" fontId="2" fillId="0" borderId="19" xfId="63" applyNumberFormat="1" applyFont="1" applyFill="1" applyBorder="1" applyAlignment="1" applyProtection="1">
      <alignment horizontal="center" vertical="center"/>
      <protection/>
    </xf>
    <xf numFmtId="49" fontId="2" fillId="0" borderId="13" xfId="63" applyNumberFormat="1" applyFont="1" applyFill="1" applyBorder="1" applyAlignment="1" applyProtection="1">
      <alignment horizontal="left" vertical="center"/>
      <protection/>
    </xf>
    <xf numFmtId="49" fontId="2" fillId="0" borderId="10" xfId="63" applyNumberFormat="1" applyFont="1" applyFill="1" applyBorder="1" applyAlignment="1" applyProtection="1">
      <alignment horizontal="left" vertical="center"/>
      <protection/>
    </xf>
    <xf numFmtId="180" fontId="2" fillId="26" borderId="10" xfId="63" applyNumberFormat="1" applyFont="1" applyFill="1" applyBorder="1" applyAlignment="1" applyProtection="1">
      <alignment horizontal="right" vertical="center" wrapText="1"/>
      <protection/>
    </xf>
    <xf numFmtId="49" fontId="2" fillId="0" borderId="10" xfId="63" applyNumberFormat="1" applyFont="1" applyFill="1" applyBorder="1" applyAlignment="1" applyProtection="1">
      <alignment horizontal="left" vertical="center" wrapText="1"/>
      <protection locked="0"/>
    </xf>
    <xf numFmtId="180" fontId="2" fillId="0" borderId="10" xfId="63" applyNumberFormat="1" applyFont="1" applyFill="1" applyBorder="1" applyAlignment="1" applyProtection="1">
      <alignment horizontal="right" vertical="center" wrapText="1"/>
      <protection locked="0"/>
    </xf>
    <xf numFmtId="180" fontId="2" fillId="0" borderId="10" xfId="63" applyNumberFormat="1" applyFont="1" applyFill="1" applyBorder="1" applyAlignment="1" applyProtection="1">
      <alignment horizontal="right" vertical="center" wrapText="1"/>
      <protection/>
    </xf>
    <xf numFmtId="0" fontId="2" fillId="0" borderId="0" xfId="63" applyFont="1" applyFill="1">
      <alignment/>
      <protection/>
    </xf>
    <xf numFmtId="49" fontId="2" fillId="4" borderId="10" xfId="63" applyNumberFormat="1" applyFont="1" applyFill="1" applyBorder="1" applyAlignment="1" applyProtection="1">
      <alignment horizontal="left" vertical="center"/>
      <protection/>
    </xf>
    <xf numFmtId="49" fontId="2" fillId="0" borderId="10" xfId="63" applyNumberFormat="1" applyFont="1" applyFill="1" applyBorder="1" applyAlignment="1" applyProtection="1">
      <alignment horizontal="center" vertical="center"/>
      <protection/>
    </xf>
    <xf numFmtId="180" fontId="2" fillId="26" borderId="12" xfId="63" applyNumberFormat="1" applyFont="1" applyFill="1" applyBorder="1" applyAlignment="1" applyProtection="1">
      <alignment horizontal="right" vertical="center" wrapText="1"/>
      <protection/>
    </xf>
    <xf numFmtId="181" fontId="2" fillId="0" borderId="10" xfId="63" applyNumberFormat="1" applyFont="1" applyFill="1" applyBorder="1" applyAlignment="1" applyProtection="1">
      <alignment horizontal="right" vertical="center" wrapText="1"/>
      <protection locked="0"/>
    </xf>
    <xf numFmtId="181" fontId="2" fillId="0" borderId="10" xfId="63" applyNumberFormat="1" applyFont="1" applyFill="1" applyBorder="1" applyAlignment="1" applyProtection="1">
      <alignment horizontal="righ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xceltmp1" xfId="63"/>
    <cellStyle name="常规 2" xfId="64"/>
    <cellStyle name="常规_（2正式报表）鲤中2014年街道决算格式" xfId="65"/>
    <cellStyle name="常规_（合并正式报表）2014年街道决算格式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11" sqref="C11"/>
    </sheetView>
  </sheetViews>
  <sheetFormatPr defaultColWidth="8.00390625" defaultRowHeight="12.75" customHeight="1"/>
  <cols>
    <col min="1" max="1" width="39.625" style="183" customWidth="1"/>
    <col min="2" max="2" width="8.125" style="196" customWidth="1"/>
    <col min="3" max="3" width="33.125" style="183" customWidth="1"/>
    <col min="4" max="4" width="14.875" style="196" customWidth="1"/>
    <col min="5" max="5" width="32.625" style="183" customWidth="1"/>
    <col min="6" max="6" width="8.125" style="196" customWidth="1"/>
    <col min="7" max="16384" width="8.00390625" style="196" customWidth="1"/>
  </cols>
  <sheetData>
    <row r="1" spans="1:6" s="181" customFormat="1" ht="30" customHeight="1">
      <c r="A1" s="98" t="s">
        <v>0</v>
      </c>
      <c r="B1" s="98"/>
      <c r="C1" s="98"/>
      <c r="D1" s="98"/>
      <c r="E1" s="98"/>
      <c r="F1" s="98"/>
    </row>
    <row r="2" spans="1:6" ht="13.5" customHeight="1">
      <c r="A2" s="185" t="s">
        <v>1</v>
      </c>
      <c r="B2" s="185"/>
      <c r="C2" s="185"/>
      <c r="D2" s="185"/>
      <c r="E2" s="185"/>
      <c r="F2" s="185"/>
    </row>
    <row r="3" spans="1:6" ht="13.5" customHeight="1">
      <c r="A3" s="187" t="s">
        <v>2</v>
      </c>
      <c r="B3" s="188" t="s">
        <v>3</v>
      </c>
      <c r="C3" s="187" t="s">
        <v>2</v>
      </c>
      <c r="D3" s="188" t="s">
        <v>3</v>
      </c>
      <c r="E3" s="187" t="s">
        <v>2</v>
      </c>
      <c r="F3" s="188" t="s">
        <v>3</v>
      </c>
    </row>
    <row r="4" spans="1:6" ht="13.5" customHeight="1">
      <c r="A4" s="191" t="s">
        <v>4</v>
      </c>
      <c r="B4" s="200">
        <v>1</v>
      </c>
      <c r="C4" s="191" t="s">
        <v>5</v>
      </c>
      <c r="D4" s="195"/>
      <c r="E4" s="191" t="s">
        <v>6</v>
      </c>
      <c r="F4" s="195"/>
    </row>
    <row r="5" spans="1:6" ht="13.5" customHeight="1">
      <c r="A5" s="191" t="s">
        <v>7</v>
      </c>
      <c r="B5" s="200"/>
      <c r="C5" s="191" t="s">
        <v>8</v>
      </c>
      <c r="D5" s="194">
        <f>SUM(D6:D12)</f>
        <v>128863504</v>
      </c>
      <c r="E5" s="191" t="s">
        <v>8</v>
      </c>
      <c r="F5" s="194">
        <f>SUM(F6:F7)</f>
        <v>0</v>
      </c>
    </row>
    <row r="6" spans="1:6" ht="13.5" customHeight="1">
      <c r="A6" s="191" t="s">
        <v>9</v>
      </c>
      <c r="B6" s="200"/>
      <c r="C6" s="191" t="s">
        <v>10</v>
      </c>
      <c r="D6" s="194">
        <v>112375304</v>
      </c>
      <c r="E6" s="191" t="s">
        <v>11</v>
      </c>
      <c r="F6" s="194"/>
    </row>
    <row r="7" spans="1:6" ht="13.5" customHeight="1">
      <c r="A7" s="191" t="s">
        <v>12</v>
      </c>
      <c r="B7" s="200">
        <v>1</v>
      </c>
      <c r="C7" s="191" t="s">
        <v>13</v>
      </c>
      <c r="D7" s="194">
        <v>16488200</v>
      </c>
      <c r="E7" s="191" t="s">
        <v>14</v>
      </c>
      <c r="F7" s="194"/>
    </row>
    <row r="8" spans="1:6" ht="13.5" customHeight="1">
      <c r="A8" s="191" t="s">
        <v>15</v>
      </c>
      <c r="B8" s="200"/>
      <c r="C8" s="191" t="s">
        <v>16</v>
      </c>
      <c r="D8" s="194"/>
      <c r="E8" s="191" t="s">
        <v>17</v>
      </c>
      <c r="F8" s="194">
        <f>SUM(F9:F11)</f>
        <v>0</v>
      </c>
    </row>
    <row r="9" spans="1:6" ht="13.5" customHeight="1">
      <c r="A9" s="191" t="s">
        <v>18</v>
      </c>
      <c r="B9" s="200"/>
      <c r="C9" s="191" t="s">
        <v>19</v>
      </c>
      <c r="D9" s="194"/>
      <c r="E9" s="191" t="s">
        <v>20</v>
      </c>
      <c r="F9" s="194"/>
    </row>
    <row r="10" spans="1:6" ht="13.5" customHeight="1">
      <c r="A10" s="191" t="s">
        <v>21</v>
      </c>
      <c r="B10" s="200"/>
      <c r="C10" s="191" t="s">
        <v>22</v>
      </c>
      <c r="D10" s="194"/>
      <c r="E10" s="191" t="s">
        <v>23</v>
      </c>
      <c r="F10" s="194"/>
    </row>
    <row r="11" spans="1:6" ht="13.5" customHeight="1">
      <c r="A11" s="191" t="s">
        <v>24</v>
      </c>
      <c r="B11" s="201">
        <f>SUM(B12:B15)</f>
        <v>3</v>
      </c>
      <c r="C11" s="191" t="s">
        <v>25</v>
      </c>
      <c r="D11" s="194"/>
      <c r="E11" s="191" t="s">
        <v>26</v>
      </c>
      <c r="F11" s="194"/>
    </row>
    <row r="12" spans="1:6" ht="13.5" customHeight="1">
      <c r="A12" s="191" t="s">
        <v>27</v>
      </c>
      <c r="B12" s="200"/>
      <c r="C12" s="191" t="s">
        <v>28</v>
      </c>
      <c r="D12" s="194"/>
      <c r="E12" s="191"/>
      <c r="F12" s="195"/>
    </row>
    <row r="13" spans="1:6" ht="13.5" customHeight="1">
      <c r="A13" s="191" t="s">
        <v>29</v>
      </c>
      <c r="B13" s="200">
        <v>3</v>
      </c>
      <c r="C13" s="191" t="s">
        <v>17</v>
      </c>
      <c r="D13" s="194">
        <f>SUM(D14:D20)</f>
        <v>128863504</v>
      </c>
      <c r="E13" s="191"/>
      <c r="F13" s="195"/>
    </row>
    <row r="14" spans="1:6" ht="13.5" customHeight="1">
      <c r="A14" s="191" t="s">
        <v>30</v>
      </c>
      <c r="B14" s="200"/>
      <c r="C14" s="191" t="s">
        <v>31</v>
      </c>
      <c r="D14" s="194">
        <v>15652119</v>
      </c>
      <c r="E14" s="191"/>
      <c r="F14" s="195"/>
    </row>
    <row r="15" spans="1:6" ht="13.5" customHeight="1">
      <c r="A15" s="191" t="s">
        <v>32</v>
      </c>
      <c r="B15" s="200"/>
      <c r="C15" s="191" t="s">
        <v>33</v>
      </c>
      <c r="D15" s="194">
        <v>112375304</v>
      </c>
      <c r="E15" s="191"/>
      <c r="F15" s="195"/>
    </row>
    <row r="16" spans="1:6" ht="13.5" customHeight="1">
      <c r="A16" s="191" t="s">
        <v>34</v>
      </c>
      <c r="B16" s="201">
        <f>SUM(B17:B18)</f>
        <v>38</v>
      </c>
      <c r="C16" s="191" t="s">
        <v>35</v>
      </c>
      <c r="D16" s="194"/>
      <c r="E16" s="191"/>
      <c r="F16" s="195"/>
    </row>
    <row r="17" spans="1:6" ht="13.5" customHeight="1">
      <c r="A17" s="191" t="s">
        <v>36</v>
      </c>
      <c r="B17" s="200">
        <v>19</v>
      </c>
      <c r="C17" s="191" t="s">
        <v>37</v>
      </c>
      <c r="D17" s="194"/>
      <c r="E17" s="191"/>
      <c r="F17" s="195"/>
    </row>
    <row r="18" spans="1:6" ht="13.5" customHeight="1">
      <c r="A18" s="191" t="s">
        <v>38</v>
      </c>
      <c r="B18" s="200">
        <v>19</v>
      </c>
      <c r="C18" s="191" t="s">
        <v>39</v>
      </c>
      <c r="D18" s="194"/>
      <c r="E18" s="191"/>
      <c r="F18" s="195"/>
    </row>
    <row r="19" spans="1:6" ht="13.5" customHeight="1">
      <c r="A19" s="191" t="s">
        <v>40</v>
      </c>
      <c r="B19" s="200"/>
      <c r="C19" s="191" t="s">
        <v>23</v>
      </c>
      <c r="D19" s="194"/>
      <c r="E19" s="191"/>
      <c r="F19" s="195"/>
    </row>
    <row r="20" spans="1:6" ht="13.5" customHeight="1">
      <c r="A20" s="191" t="s">
        <v>41</v>
      </c>
      <c r="B20" s="200"/>
      <c r="C20" s="191" t="s">
        <v>26</v>
      </c>
      <c r="D20" s="194">
        <v>836081</v>
      </c>
      <c r="E20" s="191"/>
      <c r="F20" s="195"/>
    </row>
    <row r="21" spans="1:6" ht="13.5" customHeight="1">
      <c r="A21" s="191" t="s">
        <v>42</v>
      </c>
      <c r="B21" s="201">
        <f>SUM(B22:B23)</f>
        <v>19034</v>
      </c>
      <c r="C21" s="191" t="s">
        <v>43</v>
      </c>
      <c r="D21" s="194"/>
      <c r="E21" s="191"/>
      <c r="F21" s="195"/>
    </row>
    <row r="22" spans="1:6" ht="13.5" customHeight="1">
      <c r="A22" s="191" t="s">
        <v>44</v>
      </c>
      <c r="B22" s="200">
        <v>19034</v>
      </c>
      <c r="C22" s="191"/>
      <c r="D22" s="195"/>
      <c r="E22" s="191"/>
      <c r="F22" s="195"/>
    </row>
    <row r="23" spans="1:6" ht="13.5" customHeight="1">
      <c r="A23" s="191" t="s">
        <v>45</v>
      </c>
      <c r="B23" s="200"/>
      <c r="C23" s="191" t="s">
        <v>46</v>
      </c>
      <c r="D23" s="195"/>
      <c r="E23" s="191"/>
      <c r="F23" s="195"/>
    </row>
    <row r="24" spans="1:6" ht="13.5" customHeight="1">
      <c r="A24" s="191" t="s">
        <v>47</v>
      </c>
      <c r="B24" s="201">
        <f>SUM(B25:B26)</f>
        <v>0</v>
      </c>
      <c r="C24" s="191" t="s">
        <v>8</v>
      </c>
      <c r="D24" s="194">
        <f>SUM(D25:D28)</f>
        <v>0</v>
      </c>
      <c r="E24" s="191"/>
      <c r="F24" s="195"/>
    </row>
    <row r="25" spans="1:6" ht="13.5" customHeight="1">
      <c r="A25" s="191" t="s">
        <v>48</v>
      </c>
      <c r="B25" s="200"/>
      <c r="C25" s="191" t="s">
        <v>49</v>
      </c>
      <c r="D25" s="194"/>
      <c r="E25" s="191"/>
      <c r="F25" s="195"/>
    </row>
    <row r="26" spans="1:6" ht="13.5" customHeight="1">
      <c r="A26" s="191" t="s">
        <v>50</v>
      </c>
      <c r="B26" s="200"/>
      <c r="C26" s="191" t="s">
        <v>13</v>
      </c>
      <c r="D26" s="194"/>
      <c r="E26" s="191"/>
      <c r="F26" s="195"/>
    </row>
    <row r="27" spans="1:6" ht="13.5" customHeight="1">
      <c r="A27" s="191" t="s">
        <v>51</v>
      </c>
      <c r="B27" s="201">
        <f>SUM(B28:B31)</f>
        <v>1</v>
      </c>
      <c r="C27" s="191" t="s">
        <v>14</v>
      </c>
      <c r="D27" s="194"/>
      <c r="E27" s="191"/>
      <c r="F27" s="195"/>
    </row>
    <row r="28" spans="1:6" ht="13.5" customHeight="1">
      <c r="A28" s="191" t="s">
        <v>52</v>
      </c>
      <c r="B28" s="200"/>
      <c r="C28" s="191" t="s">
        <v>28</v>
      </c>
      <c r="D28" s="194"/>
      <c r="E28" s="191"/>
      <c r="F28" s="195"/>
    </row>
    <row r="29" spans="1:6" ht="13.5" customHeight="1">
      <c r="A29" s="191" t="s">
        <v>53</v>
      </c>
      <c r="B29" s="200"/>
      <c r="C29" s="191" t="s">
        <v>17</v>
      </c>
      <c r="D29" s="194">
        <f>SUM(D30:D33)</f>
        <v>0</v>
      </c>
      <c r="E29" s="191"/>
      <c r="F29" s="195"/>
    </row>
    <row r="30" spans="1:6" ht="13.5" customHeight="1">
      <c r="A30" s="191" t="s">
        <v>54</v>
      </c>
      <c r="B30" s="200"/>
      <c r="C30" s="191" t="s">
        <v>55</v>
      </c>
      <c r="D30" s="194"/>
      <c r="E30" s="191"/>
      <c r="F30" s="195"/>
    </row>
    <row r="31" spans="1:6" ht="13.5" customHeight="1">
      <c r="A31" s="191" t="s">
        <v>56</v>
      </c>
      <c r="B31" s="200">
        <v>1</v>
      </c>
      <c r="C31" s="191" t="s">
        <v>33</v>
      </c>
      <c r="D31" s="194"/>
      <c r="E31" s="191"/>
      <c r="F31" s="195"/>
    </row>
    <row r="32" spans="1:6" ht="13.5" customHeight="1">
      <c r="A32" s="191" t="s">
        <v>57</v>
      </c>
      <c r="B32" s="200">
        <v>10</v>
      </c>
      <c r="C32" s="191" t="s">
        <v>23</v>
      </c>
      <c r="D32" s="194"/>
      <c r="E32" s="191"/>
      <c r="F32" s="195"/>
    </row>
    <row r="33" spans="1:6" ht="13.5" customHeight="1">
      <c r="A33" s="191" t="s">
        <v>58</v>
      </c>
      <c r="B33" s="200">
        <v>64</v>
      </c>
      <c r="C33" s="191" t="s">
        <v>26</v>
      </c>
      <c r="D33" s="194"/>
      <c r="E33" s="191"/>
      <c r="F33" s="195"/>
    </row>
  </sheetData>
  <sheetProtection/>
  <mergeCells count="2">
    <mergeCell ref="A1:F1"/>
    <mergeCell ref="A2:F2"/>
  </mergeCells>
  <printOptions horizontalCentered="1"/>
  <pageMargins left="0.39" right="0.39" top="0.79" bottom="0.59" header="0.39" footer="0.39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Zeros="0" view="pageBreakPreview" zoomScaleSheetLayoutView="100" workbookViewId="0" topLeftCell="A1">
      <pane xSplit="1" ySplit="4" topLeftCell="B5" activePane="bottomRight" state="frozen"/>
      <selection pane="bottomRight" activeCell="C15" sqref="C15"/>
    </sheetView>
  </sheetViews>
  <sheetFormatPr defaultColWidth="9.00390625" defaultRowHeight="14.25"/>
  <cols>
    <col min="1" max="1" width="25.625" style="5" customWidth="1"/>
    <col min="2" max="2" width="15.625" style="5" customWidth="1"/>
    <col min="3" max="3" width="31.875" style="5" bestFit="1" customWidth="1"/>
    <col min="4" max="4" width="12.375" style="6" customWidth="1"/>
    <col min="5" max="5" width="25.625" style="5" customWidth="1"/>
    <col min="6" max="6" width="4.75390625" style="7" customWidth="1"/>
    <col min="7" max="7" width="8.875" style="5" customWidth="1"/>
    <col min="8" max="8" width="6.625" style="5" customWidth="1"/>
    <col min="9" max="9" width="13.125" style="5" customWidth="1"/>
    <col min="10" max="10" width="7.875" style="5" customWidth="1"/>
    <col min="11" max="16384" width="9.00390625" style="5" customWidth="1"/>
  </cols>
  <sheetData>
    <row r="1" spans="1:10" s="1" customFormat="1" ht="30" customHeight="1">
      <c r="A1" s="8" t="s">
        <v>479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16.5" customHeight="1">
      <c r="A2" s="10"/>
      <c r="D2" s="11"/>
      <c r="F2" s="12"/>
      <c r="J2" s="11" t="s">
        <v>480</v>
      </c>
    </row>
    <row r="3" spans="1:10" s="3" customFormat="1" ht="16.5" customHeight="1">
      <c r="A3" s="13" t="s">
        <v>481</v>
      </c>
      <c r="B3" s="13"/>
      <c r="C3" s="13" t="s">
        <v>482</v>
      </c>
      <c r="D3" s="13"/>
      <c r="E3" s="13" t="s">
        <v>483</v>
      </c>
      <c r="F3" s="13"/>
      <c r="G3" s="13"/>
      <c r="H3" s="13"/>
      <c r="I3" s="13"/>
      <c r="J3" s="13"/>
    </row>
    <row r="4" spans="1:10" s="4" customFormat="1" ht="37.5" customHeight="1">
      <c r="A4" s="14" t="s">
        <v>484</v>
      </c>
      <c r="B4" s="14" t="s">
        <v>485</v>
      </c>
      <c r="C4" s="14" t="s">
        <v>486</v>
      </c>
      <c r="D4" s="14" t="s">
        <v>485</v>
      </c>
      <c r="E4" s="14" t="s">
        <v>486</v>
      </c>
      <c r="F4" s="14" t="s">
        <v>487</v>
      </c>
      <c r="G4" s="15" t="s">
        <v>488</v>
      </c>
      <c r="H4" s="16" t="s">
        <v>489</v>
      </c>
      <c r="I4" s="16" t="s">
        <v>490</v>
      </c>
      <c r="J4" s="14" t="s">
        <v>491</v>
      </c>
    </row>
    <row r="5" spans="1:10" s="3" customFormat="1" ht="16.5" customHeight="1">
      <c r="A5" s="17" t="s">
        <v>492</v>
      </c>
      <c r="B5" s="18">
        <f>SUM(B6:B8)</f>
        <v>112375304</v>
      </c>
      <c r="C5" s="17" t="s">
        <v>493</v>
      </c>
      <c r="D5" s="19">
        <f>D6-D7</f>
        <v>0</v>
      </c>
      <c r="E5" s="20" t="s">
        <v>494</v>
      </c>
      <c r="F5" s="13">
        <v>1</v>
      </c>
      <c r="G5" s="21" t="s">
        <v>495</v>
      </c>
      <c r="H5" s="21" t="s">
        <v>495</v>
      </c>
      <c r="I5" s="21" t="s">
        <v>495</v>
      </c>
      <c r="J5" s="40" t="s">
        <v>496</v>
      </c>
    </row>
    <row r="6" spans="1:10" s="3" customFormat="1" ht="16.5" customHeight="1">
      <c r="A6" s="22" t="s">
        <v>497</v>
      </c>
      <c r="B6" s="23">
        <v>112375304</v>
      </c>
      <c r="C6" s="22" t="s">
        <v>498</v>
      </c>
      <c r="D6" s="23">
        <v>112375304</v>
      </c>
      <c r="E6" s="24" t="s">
        <v>499</v>
      </c>
      <c r="F6" s="13">
        <v>2</v>
      </c>
      <c r="G6" s="21"/>
      <c r="H6" s="21" t="s">
        <v>495</v>
      </c>
      <c r="I6" s="21" t="s">
        <v>495</v>
      </c>
      <c r="J6" s="40" t="s">
        <v>496</v>
      </c>
    </row>
    <row r="7" spans="1:10" s="3" customFormat="1" ht="16.5" customHeight="1">
      <c r="A7" s="22" t="s">
        <v>500</v>
      </c>
      <c r="B7" s="25"/>
      <c r="C7" s="22" t="s">
        <v>501</v>
      </c>
      <c r="D7" s="23">
        <v>112375304</v>
      </c>
      <c r="E7" s="24" t="s">
        <v>502</v>
      </c>
      <c r="F7" s="13">
        <v>3</v>
      </c>
      <c r="G7" s="26"/>
      <c r="H7" s="21" t="s">
        <v>495</v>
      </c>
      <c r="I7" s="21" t="s">
        <v>495</v>
      </c>
      <c r="J7" s="40" t="s">
        <v>496</v>
      </c>
    </row>
    <row r="8" spans="1:10" s="3" customFormat="1" ht="16.5" customHeight="1">
      <c r="A8" s="22" t="s">
        <v>503</v>
      </c>
      <c r="B8" s="25"/>
      <c r="C8" s="27"/>
      <c r="D8" s="28"/>
      <c r="E8" s="24" t="s">
        <v>504</v>
      </c>
      <c r="F8" s="13">
        <v>4</v>
      </c>
      <c r="G8" s="26"/>
      <c r="H8" s="21" t="s">
        <v>495</v>
      </c>
      <c r="I8" s="21" t="s">
        <v>495</v>
      </c>
      <c r="J8" s="40" t="s">
        <v>496</v>
      </c>
    </row>
    <row r="9" spans="1:10" s="3" customFormat="1" ht="16.5" customHeight="1">
      <c r="A9" s="27"/>
      <c r="B9" s="25"/>
      <c r="C9" s="27"/>
      <c r="D9" s="28"/>
      <c r="E9" s="29" t="s">
        <v>505</v>
      </c>
      <c r="F9" s="13">
        <v>5</v>
      </c>
      <c r="G9" s="26"/>
      <c r="H9" s="21" t="s">
        <v>495</v>
      </c>
      <c r="I9" s="21" t="s">
        <v>495</v>
      </c>
      <c r="J9" s="40" t="s">
        <v>496</v>
      </c>
    </row>
    <row r="10" spans="1:10" s="3" customFormat="1" ht="16.5" customHeight="1">
      <c r="A10" s="27"/>
      <c r="B10" s="25"/>
      <c r="C10" s="27"/>
      <c r="D10" s="28"/>
      <c r="E10" s="30" t="s">
        <v>506</v>
      </c>
      <c r="F10" s="13">
        <v>6</v>
      </c>
      <c r="G10" s="21" t="s">
        <v>495</v>
      </c>
      <c r="H10" s="21" t="s">
        <v>495</v>
      </c>
      <c r="I10" s="21">
        <f>I11+I12+I13</f>
        <v>3801400</v>
      </c>
      <c r="J10" s="40" t="s">
        <v>507</v>
      </c>
    </row>
    <row r="11" spans="1:10" s="3" customFormat="1" ht="16.5" customHeight="1">
      <c r="A11" s="17" t="s">
        <v>508</v>
      </c>
      <c r="B11" s="18">
        <f>SUM(B12:B16)</f>
        <v>16488200</v>
      </c>
      <c r="C11" s="17" t="s">
        <v>509</v>
      </c>
      <c r="D11" s="19">
        <f>D12-D15</f>
        <v>0</v>
      </c>
      <c r="E11" s="24" t="s">
        <v>510</v>
      </c>
      <c r="F11" s="13">
        <v>7</v>
      </c>
      <c r="G11" s="21">
        <v>152000000</v>
      </c>
      <c r="H11" s="31">
        <v>0.003</v>
      </c>
      <c r="I11" s="46">
        <v>456000</v>
      </c>
      <c r="J11" s="40" t="s">
        <v>496</v>
      </c>
    </row>
    <row r="12" spans="1:10" s="3" customFormat="1" ht="16.5" customHeight="1">
      <c r="A12" s="22" t="s">
        <v>511</v>
      </c>
      <c r="B12" s="32">
        <v>9615000</v>
      </c>
      <c r="C12" s="33" t="s">
        <v>512</v>
      </c>
      <c r="D12" s="34"/>
      <c r="E12" s="24" t="s">
        <v>513</v>
      </c>
      <c r="F12" s="13">
        <v>8</v>
      </c>
      <c r="G12" s="21">
        <v>6910000</v>
      </c>
      <c r="H12" s="31">
        <v>0.3</v>
      </c>
      <c r="I12" s="46">
        <v>1434800</v>
      </c>
      <c r="J12" s="40" t="s">
        <v>496</v>
      </c>
    </row>
    <row r="13" spans="1:10" s="3" customFormat="1" ht="16.5" customHeight="1">
      <c r="A13" s="22" t="s">
        <v>514</v>
      </c>
      <c r="B13" s="32">
        <v>4978900</v>
      </c>
      <c r="C13" s="35" t="s">
        <v>515</v>
      </c>
      <c r="D13" s="34">
        <v>4978900</v>
      </c>
      <c r="E13" s="24" t="s">
        <v>516</v>
      </c>
      <c r="F13" s="13">
        <v>9</v>
      </c>
      <c r="G13" s="21">
        <v>5520000</v>
      </c>
      <c r="H13" s="31">
        <v>0.5</v>
      </c>
      <c r="I13" s="46">
        <v>1910600</v>
      </c>
      <c r="J13" s="40" t="s">
        <v>496</v>
      </c>
    </row>
    <row r="14" spans="1:10" s="3" customFormat="1" ht="16.5" customHeight="1">
      <c r="A14" s="22" t="s">
        <v>517</v>
      </c>
      <c r="B14" s="32">
        <v>1894300</v>
      </c>
      <c r="C14" s="35" t="s">
        <v>518</v>
      </c>
      <c r="D14" s="34"/>
      <c r="E14" s="24"/>
      <c r="F14" s="13"/>
      <c r="G14" s="21"/>
      <c r="H14" s="31"/>
      <c r="I14" s="21"/>
      <c r="J14" s="40"/>
    </row>
    <row r="15" spans="1:10" s="3" customFormat="1" ht="16.5" customHeight="1">
      <c r="A15" s="22" t="s">
        <v>519</v>
      </c>
      <c r="B15" s="32"/>
      <c r="C15" s="33" t="s">
        <v>520</v>
      </c>
      <c r="D15" s="34"/>
      <c r="E15" s="20" t="s">
        <v>521</v>
      </c>
      <c r="F15" s="36">
        <v>10</v>
      </c>
      <c r="G15" s="37" t="s">
        <v>495</v>
      </c>
      <c r="H15" s="37" t="s">
        <v>495</v>
      </c>
      <c r="I15" s="37" t="s">
        <v>495</v>
      </c>
      <c r="J15" s="40" t="s">
        <v>496</v>
      </c>
    </row>
    <row r="16" spans="1:10" s="3" customFormat="1" ht="16.5" customHeight="1">
      <c r="A16" s="22" t="s">
        <v>522</v>
      </c>
      <c r="B16" s="32"/>
      <c r="C16" s="17" t="s">
        <v>523</v>
      </c>
      <c r="D16" s="19">
        <f>D17-D18</f>
        <v>0</v>
      </c>
      <c r="E16" s="24" t="s">
        <v>499</v>
      </c>
      <c r="F16" s="36">
        <v>11</v>
      </c>
      <c r="G16" s="37"/>
      <c r="H16" s="37" t="s">
        <v>495</v>
      </c>
      <c r="I16" s="37" t="s">
        <v>495</v>
      </c>
      <c r="J16" s="40" t="s">
        <v>496</v>
      </c>
    </row>
    <row r="17" spans="1:10" s="3" customFormat="1" ht="16.5" customHeight="1">
      <c r="A17" s="27"/>
      <c r="B17" s="32"/>
      <c r="C17" s="38" t="s">
        <v>524</v>
      </c>
      <c r="D17" s="34"/>
      <c r="E17" s="30" t="s">
        <v>506</v>
      </c>
      <c r="F17" s="36">
        <v>12</v>
      </c>
      <c r="G17" s="21" t="s">
        <v>495</v>
      </c>
      <c r="H17" s="21" t="s">
        <v>495</v>
      </c>
      <c r="I17" s="21">
        <f>I18+I19</f>
        <v>1027500</v>
      </c>
      <c r="J17" s="40"/>
    </row>
    <row r="18" spans="1:10" s="3" customFormat="1" ht="16.5" customHeight="1">
      <c r="A18" s="27"/>
      <c r="B18" s="25"/>
      <c r="C18" s="38" t="s">
        <v>525</v>
      </c>
      <c r="D18" s="28"/>
      <c r="E18" s="24" t="s">
        <v>510</v>
      </c>
      <c r="F18" s="13">
        <v>13</v>
      </c>
      <c r="G18" s="21">
        <v>43650000</v>
      </c>
      <c r="H18" s="31">
        <v>0.002</v>
      </c>
      <c r="I18" s="21">
        <v>87300</v>
      </c>
      <c r="J18" s="40" t="s">
        <v>496</v>
      </c>
    </row>
    <row r="19" spans="1:10" s="3" customFormat="1" ht="16.5" customHeight="1">
      <c r="A19" s="39" t="s">
        <v>526</v>
      </c>
      <c r="B19" s="18">
        <f>B5-B11</f>
        <v>95887104</v>
      </c>
      <c r="C19" s="27"/>
      <c r="D19" s="34"/>
      <c r="E19" s="24" t="s">
        <v>527</v>
      </c>
      <c r="F19" s="13">
        <v>14</v>
      </c>
      <c r="G19" s="21">
        <v>16980000</v>
      </c>
      <c r="H19" s="31">
        <v>0.08</v>
      </c>
      <c r="I19" s="21">
        <v>940200</v>
      </c>
      <c r="J19" s="40" t="s">
        <v>496</v>
      </c>
    </row>
    <row r="20" spans="1:10" s="3" customFormat="1" ht="16.5" customHeight="1">
      <c r="A20" s="22" t="s">
        <v>528</v>
      </c>
      <c r="B20" s="25"/>
      <c r="C20" s="17" t="s">
        <v>529</v>
      </c>
      <c r="D20" s="19">
        <f>D11-D5-D16</f>
        <v>0</v>
      </c>
      <c r="E20" s="40"/>
      <c r="F20" s="40"/>
      <c r="G20" s="40"/>
      <c r="H20" s="40"/>
      <c r="I20" s="21"/>
      <c r="J20" s="40"/>
    </row>
    <row r="21" spans="1:10" s="3" customFormat="1" ht="16.5" customHeight="1">
      <c r="A21" s="22" t="s">
        <v>530</v>
      </c>
      <c r="B21" s="25"/>
      <c r="C21" s="22" t="s">
        <v>531</v>
      </c>
      <c r="D21" s="28"/>
      <c r="E21" s="40"/>
      <c r="F21" s="40"/>
      <c r="G21" s="40"/>
      <c r="H21" s="40"/>
      <c r="I21" s="46"/>
      <c r="J21" s="40"/>
    </row>
    <row r="22" spans="1:10" s="3" customFormat="1" ht="16.5" customHeight="1">
      <c r="A22" s="22" t="s">
        <v>532</v>
      </c>
      <c r="B22" s="25"/>
      <c r="C22" s="22" t="s">
        <v>533</v>
      </c>
      <c r="D22" s="34">
        <v>4978900</v>
      </c>
      <c r="E22" s="24"/>
      <c r="F22" s="13"/>
      <c r="G22" s="21"/>
      <c r="H22" s="31"/>
      <c r="I22" s="46"/>
      <c r="J22" s="40"/>
    </row>
    <row r="23" spans="1:10" s="3" customFormat="1" ht="16.5" customHeight="1">
      <c r="A23" s="27"/>
      <c r="B23" s="25"/>
      <c r="C23" s="27"/>
      <c r="D23" s="41"/>
      <c r="E23" s="24"/>
      <c r="F23" s="13"/>
      <c r="G23" s="21"/>
      <c r="H23" s="31"/>
      <c r="I23" s="21"/>
      <c r="J23" s="40"/>
    </row>
    <row r="24" spans="1:10" s="3" customFormat="1" ht="16.5" customHeight="1">
      <c r="A24" s="27"/>
      <c r="B24" s="25"/>
      <c r="C24" s="17" t="s">
        <v>534</v>
      </c>
      <c r="D24" s="28"/>
      <c r="E24" s="24"/>
      <c r="F24" s="13"/>
      <c r="G24" s="21"/>
      <c r="H24" s="31"/>
      <c r="I24" s="21"/>
      <c r="J24" s="40"/>
    </row>
    <row r="25" spans="1:10" s="3" customFormat="1" ht="16.5" customHeight="1">
      <c r="A25" s="27"/>
      <c r="B25" s="25"/>
      <c r="C25" s="17" t="s">
        <v>535</v>
      </c>
      <c r="D25" s="34"/>
      <c r="E25" s="24"/>
      <c r="F25" s="13"/>
      <c r="G25" s="21"/>
      <c r="H25" s="31"/>
      <c r="I25" s="21"/>
      <c r="J25" s="40"/>
    </row>
    <row r="26" spans="1:10" s="3" customFormat="1" ht="16.5" customHeight="1">
      <c r="A26" s="27"/>
      <c r="B26" s="25"/>
      <c r="C26" s="17" t="s">
        <v>536</v>
      </c>
      <c r="D26" s="28"/>
      <c r="E26" s="24"/>
      <c r="F26" s="13"/>
      <c r="G26" s="21"/>
      <c r="H26" s="21"/>
      <c r="I26" s="21"/>
      <c r="J26" s="47"/>
    </row>
    <row r="27" spans="1:10" s="3" customFormat="1" ht="16.5" customHeight="1">
      <c r="A27" s="27"/>
      <c r="B27" s="25"/>
      <c r="C27" s="17" t="s">
        <v>537</v>
      </c>
      <c r="D27" s="19">
        <f>D20+D24-D25-D26</f>
        <v>0</v>
      </c>
      <c r="E27" s="14" t="s">
        <v>538</v>
      </c>
      <c r="F27" s="13">
        <v>19</v>
      </c>
      <c r="G27" s="21" t="s">
        <v>495</v>
      </c>
      <c r="H27" s="21" t="s">
        <v>495</v>
      </c>
      <c r="I27" s="48">
        <f>I17+I10</f>
        <v>4828900</v>
      </c>
      <c r="J27" s="49" t="s">
        <v>539</v>
      </c>
    </row>
    <row r="28" spans="1:10" ht="14.25">
      <c r="A28" s="42"/>
      <c r="B28" s="42"/>
      <c r="C28" s="43" t="s">
        <v>540</v>
      </c>
      <c r="D28" s="44"/>
      <c r="E28" s="42"/>
      <c r="F28" s="45"/>
      <c r="G28" s="42"/>
      <c r="H28" s="42"/>
      <c r="I28" s="42"/>
      <c r="J28" s="42"/>
    </row>
    <row r="29" spans="1:10" ht="14.25">
      <c r="A29" s="42"/>
      <c r="B29" s="42"/>
      <c r="C29" s="43" t="s">
        <v>541</v>
      </c>
      <c r="D29" s="44"/>
      <c r="E29" s="42"/>
      <c r="F29" s="45"/>
      <c r="G29" s="42"/>
      <c r="H29" s="42"/>
      <c r="I29" s="42"/>
      <c r="J29" s="42"/>
    </row>
  </sheetData>
  <sheetProtection/>
  <mergeCells count="4">
    <mergeCell ref="A1:J1"/>
    <mergeCell ref="A3:B3"/>
    <mergeCell ref="C3:D3"/>
    <mergeCell ref="E3:J3"/>
  </mergeCells>
  <printOptions horizontalCentered="1"/>
  <pageMargins left="0.39" right="0.39" top="0.79" bottom="0.59" header="0.39" footer="0.39"/>
  <pageSetup horizontalDpi="600" verticalDpi="600" orientation="landscape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">
      <selection activeCell="A1" sqref="A1:F1"/>
    </sheetView>
  </sheetViews>
  <sheetFormatPr defaultColWidth="8.00390625" defaultRowHeight="12.75" customHeight="1"/>
  <cols>
    <col min="1" max="1" width="32.50390625" style="183" customWidth="1"/>
    <col min="2" max="2" width="17.50390625" style="184" customWidth="1"/>
    <col min="3" max="3" width="13.75390625" style="184" customWidth="1"/>
    <col min="4" max="4" width="32.50390625" style="183" customWidth="1"/>
    <col min="5" max="5" width="17.50390625" style="184" customWidth="1"/>
    <col min="6" max="6" width="13.75390625" style="184" customWidth="1"/>
    <col min="7" max="16384" width="8.00390625" style="184" customWidth="1"/>
  </cols>
  <sheetData>
    <row r="1" spans="1:6" s="181" customFormat="1" ht="30" customHeight="1">
      <c r="A1" s="98" t="s">
        <v>59</v>
      </c>
      <c r="B1" s="98"/>
      <c r="C1" s="98"/>
      <c r="D1" s="98"/>
      <c r="E1" s="98"/>
      <c r="F1" s="98"/>
    </row>
    <row r="2" spans="1:6" s="184" customFormat="1" ht="15" customHeight="1">
      <c r="A2" s="185" t="s">
        <v>60</v>
      </c>
      <c r="B2" s="185"/>
      <c r="C2" s="185"/>
      <c r="D2" s="185"/>
      <c r="E2" s="185"/>
      <c r="F2" s="185"/>
    </row>
    <row r="3" spans="1:6" s="184" customFormat="1" ht="23.25" customHeight="1">
      <c r="A3" s="187" t="s">
        <v>61</v>
      </c>
      <c r="B3" s="188" t="s">
        <v>62</v>
      </c>
      <c r="C3" s="188" t="s">
        <v>63</v>
      </c>
      <c r="D3" s="187" t="s">
        <v>64</v>
      </c>
      <c r="E3" s="188" t="s">
        <v>65</v>
      </c>
      <c r="F3" s="188" t="s">
        <v>66</v>
      </c>
    </row>
    <row r="4" spans="1:6" s="184" customFormat="1" ht="15" customHeight="1">
      <c r="A4" s="191" t="s">
        <v>67</v>
      </c>
      <c r="B4" s="192">
        <f>SUM(B5:B21)</f>
        <v>112375304</v>
      </c>
      <c r="C4" s="192">
        <f>SUM(C5:C21)</f>
        <v>112375304</v>
      </c>
      <c r="D4" s="191" t="s">
        <v>68</v>
      </c>
      <c r="E4" s="194">
        <v>4213413</v>
      </c>
      <c r="F4" s="194">
        <v>4213413</v>
      </c>
    </row>
    <row r="5" spans="1:6" s="184" customFormat="1" ht="15" customHeight="1">
      <c r="A5" s="191" t="s">
        <v>69</v>
      </c>
      <c r="B5" s="194">
        <v>53569747</v>
      </c>
      <c r="C5" s="194">
        <v>53569747</v>
      </c>
      <c r="D5" s="191" t="s">
        <v>70</v>
      </c>
      <c r="E5" s="194"/>
      <c r="F5" s="194"/>
    </row>
    <row r="6" spans="1:6" s="184" customFormat="1" ht="15" customHeight="1">
      <c r="A6" s="191" t="s">
        <v>71</v>
      </c>
      <c r="B6" s="194">
        <v>1003</v>
      </c>
      <c r="C6" s="194">
        <v>1003</v>
      </c>
      <c r="D6" s="191" t="s">
        <v>72</v>
      </c>
      <c r="E6" s="194"/>
      <c r="F6" s="194"/>
    </row>
    <row r="7" spans="1:6" s="184" customFormat="1" ht="15" customHeight="1">
      <c r="A7" s="191" t="s">
        <v>73</v>
      </c>
      <c r="B7" s="194">
        <v>15559900</v>
      </c>
      <c r="C7" s="194">
        <v>15559900</v>
      </c>
      <c r="D7" s="191" t="s">
        <v>74</v>
      </c>
      <c r="E7" s="194"/>
      <c r="F7" s="194"/>
    </row>
    <row r="8" spans="1:6" s="184" customFormat="1" ht="15" customHeight="1">
      <c r="A8" s="191" t="s">
        <v>75</v>
      </c>
      <c r="B8" s="194"/>
      <c r="C8" s="194"/>
      <c r="D8" s="191" t="s">
        <v>76</v>
      </c>
      <c r="E8" s="194"/>
      <c r="F8" s="194"/>
    </row>
    <row r="9" spans="1:6" s="184" customFormat="1" ht="15" customHeight="1">
      <c r="A9" s="191" t="s">
        <v>77</v>
      </c>
      <c r="B9" s="194">
        <v>4236053</v>
      </c>
      <c r="C9" s="194">
        <v>4236053</v>
      </c>
      <c r="D9" s="191" t="s">
        <v>78</v>
      </c>
      <c r="E9" s="194"/>
      <c r="F9" s="194"/>
    </row>
    <row r="10" spans="1:6" s="184" customFormat="1" ht="15" customHeight="1">
      <c r="A10" s="191" t="s">
        <v>79</v>
      </c>
      <c r="B10" s="194">
        <v>17420</v>
      </c>
      <c r="C10" s="194">
        <v>17420</v>
      </c>
      <c r="D10" s="191" t="s">
        <v>80</v>
      </c>
      <c r="E10" s="194"/>
      <c r="F10" s="194"/>
    </row>
    <row r="11" spans="1:6" s="184" customFormat="1" ht="15" customHeight="1">
      <c r="A11" s="191" t="s">
        <v>81</v>
      </c>
      <c r="B11" s="194"/>
      <c r="C11" s="194"/>
      <c r="D11" s="191" t="s">
        <v>82</v>
      </c>
      <c r="E11" s="194">
        <v>2572714</v>
      </c>
      <c r="F11" s="194">
        <v>2572714</v>
      </c>
    </row>
    <row r="12" spans="1:6" s="184" customFormat="1" ht="15" customHeight="1">
      <c r="A12" s="191" t="s">
        <v>83</v>
      </c>
      <c r="B12" s="194">
        <v>7843040</v>
      </c>
      <c r="C12" s="194">
        <v>7843040</v>
      </c>
      <c r="D12" s="191" t="s">
        <v>84</v>
      </c>
      <c r="E12" s="194">
        <v>171982</v>
      </c>
      <c r="F12" s="194">
        <v>171982</v>
      </c>
    </row>
    <row r="13" spans="1:6" s="184" customFormat="1" ht="15" customHeight="1">
      <c r="A13" s="191" t="s">
        <v>85</v>
      </c>
      <c r="B13" s="194">
        <v>2743841</v>
      </c>
      <c r="C13" s="194">
        <v>2743841</v>
      </c>
      <c r="D13" s="191" t="s">
        <v>86</v>
      </c>
      <c r="E13" s="194"/>
      <c r="F13" s="194"/>
    </row>
    <row r="14" spans="1:6" s="184" customFormat="1" ht="15" customHeight="1">
      <c r="A14" s="191" t="s">
        <v>87</v>
      </c>
      <c r="B14" s="194">
        <v>1942323</v>
      </c>
      <c r="C14" s="194">
        <v>1942323</v>
      </c>
      <c r="D14" s="191" t="s">
        <v>88</v>
      </c>
      <c r="E14" s="194">
        <v>7945912</v>
      </c>
      <c r="F14" s="194">
        <v>7945912</v>
      </c>
    </row>
    <row r="15" spans="1:6" s="184" customFormat="1" ht="15" customHeight="1">
      <c r="A15" s="191" t="s">
        <v>89</v>
      </c>
      <c r="B15" s="194">
        <v>2874465</v>
      </c>
      <c r="C15" s="194">
        <v>2874465</v>
      </c>
      <c r="D15" s="191" t="s">
        <v>90</v>
      </c>
      <c r="E15" s="194">
        <v>523098</v>
      </c>
      <c r="F15" s="194">
        <v>523098</v>
      </c>
    </row>
    <row r="16" spans="1:6" s="184" customFormat="1" ht="15" customHeight="1">
      <c r="A16" s="191" t="s">
        <v>91</v>
      </c>
      <c r="B16" s="194">
        <v>15664210</v>
      </c>
      <c r="C16" s="194">
        <v>15664210</v>
      </c>
      <c r="D16" s="191" t="s">
        <v>92</v>
      </c>
      <c r="E16" s="194"/>
      <c r="F16" s="194"/>
    </row>
    <row r="17" spans="1:6" s="184" customFormat="1" ht="15" customHeight="1">
      <c r="A17" s="191" t="s">
        <v>93</v>
      </c>
      <c r="B17" s="194">
        <v>6213039</v>
      </c>
      <c r="C17" s="194">
        <v>6213039</v>
      </c>
      <c r="D17" s="191" t="s">
        <v>94</v>
      </c>
      <c r="E17" s="194">
        <v>225000</v>
      </c>
      <c r="F17" s="194">
        <v>225000</v>
      </c>
    </row>
    <row r="18" spans="1:6" s="184" customFormat="1" ht="15" customHeight="1">
      <c r="A18" s="191" t="s">
        <v>95</v>
      </c>
      <c r="B18" s="194"/>
      <c r="C18" s="194"/>
      <c r="D18" s="191" t="s">
        <v>96</v>
      </c>
      <c r="E18" s="194"/>
      <c r="F18" s="194"/>
    </row>
    <row r="19" spans="1:6" s="184" customFormat="1" ht="15" customHeight="1">
      <c r="A19" s="191" t="s">
        <v>97</v>
      </c>
      <c r="B19" s="194">
        <v>1710263</v>
      </c>
      <c r="C19" s="194">
        <v>1710263</v>
      </c>
      <c r="D19" s="191" t="s">
        <v>98</v>
      </c>
      <c r="E19" s="194"/>
      <c r="F19" s="194"/>
    </row>
    <row r="20" spans="1:6" s="184" customFormat="1" ht="15" customHeight="1">
      <c r="A20" s="191" t="s">
        <v>99</v>
      </c>
      <c r="B20" s="194"/>
      <c r="C20" s="194"/>
      <c r="D20" s="191" t="s">
        <v>100</v>
      </c>
      <c r="E20" s="194"/>
      <c r="F20" s="194"/>
    </row>
    <row r="21" spans="1:6" s="184" customFormat="1" ht="15" customHeight="1">
      <c r="A21" s="191" t="s">
        <v>101</v>
      </c>
      <c r="B21" s="194"/>
      <c r="C21" s="194"/>
      <c r="D21" s="191" t="s">
        <v>102</v>
      </c>
      <c r="E21" s="194"/>
      <c r="F21" s="194"/>
    </row>
    <row r="22" spans="1:6" s="184" customFormat="1" ht="15" customHeight="1">
      <c r="A22" s="191" t="s">
        <v>103</v>
      </c>
      <c r="B22" s="192">
        <f>SUM(B23:B28)</f>
        <v>0</v>
      </c>
      <c r="C22" s="192">
        <f>SUM(C23:C28)</f>
        <v>0</v>
      </c>
      <c r="D22" s="191" t="s">
        <v>104</v>
      </c>
      <c r="E22" s="194"/>
      <c r="F22" s="194"/>
    </row>
    <row r="23" spans="1:6" s="184" customFormat="1" ht="15" customHeight="1">
      <c r="A23" s="191" t="s">
        <v>105</v>
      </c>
      <c r="B23" s="194"/>
      <c r="C23" s="194"/>
      <c r="D23" s="191" t="s">
        <v>106</v>
      </c>
      <c r="E23" s="194"/>
      <c r="F23" s="194"/>
    </row>
    <row r="24" spans="1:6" s="184" customFormat="1" ht="15" customHeight="1">
      <c r="A24" s="191" t="s">
        <v>107</v>
      </c>
      <c r="B24" s="194"/>
      <c r="C24" s="194"/>
      <c r="D24" s="191" t="s">
        <v>108</v>
      </c>
      <c r="E24" s="194"/>
      <c r="F24" s="195"/>
    </row>
    <row r="25" spans="1:6" s="184" customFormat="1" ht="15" customHeight="1">
      <c r="A25" s="191" t="s">
        <v>109</v>
      </c>
      <c r="B25" s="194"/>
      <c r="C25" s="194"/>
      <c r="D25" s="191" t="s">
        <v>110</v>
      </c>
      <c r="E25" s="194"/>
      <c r="F25" s="194"/>
    </row>
    <row r="26" spans="1:6" s="184" customFormat="1" ht="15" customHeight="1">
      <c r="A26" s="191" t="s">
        <v>111</v>
      </c>
      <c r="B26" s="194"/>
      <c r="C26" s="194"/>
      <c r="D26" s="191" t="s">
        <v>112</v>
      </c>
      <c r="E26" s="194"/>
      <c r="F26" s="194"/>
    </row>
    <row r="27" spans="1:6" s="184" customFormat="1" ht="15" customHeight="1">
      <c r="A27" s="191" t="s">
        <v>113</v>
      </c>
      <c r="B27" s="194"/>
      <c r="C27" s="194"/>
      <c r="D27" s="191"/>
      <c r="E27" s="195"/>
      <c r="F27" s="195"/>
    </row>
    <row r="28" spans="1:6" s="184" customFormat="1" ht="15" customHeight="1">
      <c r="A28" s="191" t="s">
        <v>114</v>
      </c>
      <c r="B28" s="194"/>
      <c r="C28" s="194"/>
      <c r="D28" s="191"/>
      <c r="E28" s="195"/>
      <c r="F28" s="195"/>
    </row>
    <row r="29" spans="1:6" s="184" customFormat="1" ht="15" customHeight="1">
      <c r="A29" s="191" t="s">
        <v>115</v>
      </c>
      <c r="B29" s="199">
        <f>SUM(B4,B22)</f>
        <v>112375304</v>
      </c>
      <c r="C29" s="199">
        <f>SUM(C4,C22)</f>
        <v>112375304</v>
      </c>
      <c r="D29" s="191" t="s">
        <v>116</v>
      </c>
      <c r="E29" s="199">
        <f>SUM(E4:E26)</f>
        <v>15652119</v>
      </c>
      <c r="F29" s="199">
        <f>SUM(F4:F26)</f>
        <v>15652119</v>
      </c>
    </row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0" sqref="A10"/>
    </sheetView>
  </sheetViews>
  <sheetFormatPr defaultColWidth="8.00390625" defaultRowHeight="12.75" customHeight="1"/>
  <cols>
    <col min="1" max="1" width="47.50390625" style="183" customWidth="1"/>
    <col min="2" max="2" width="16.25390625" style="196" customWidth="1"/>
    <col min="3" max="3" width="47.50390625" style="183" customWidth="1"/>
    <col min="4" max="4" width="16.25390625" style="196" customWidth="1"/>
    <col min="5" max="16384" width="8.00390625" style="196" customWidth="1"/>
  </cols>
  <sheetData>
    <row r="1" spans="1:4" s="181" customFormat="1" ht="30" customHeight="1">
      <c r="A1" s="98" t="s">
        <v>117</v>
      </c>
      <c r="B1" s="98"/>
      <c r="C1" s="98"/>
      <c r="D1" s="98"/>
    </row>
    <row r="2" spans="1:4" ht="18.75" customHeight="1">
      <c r="A2" s="185" t="s">
        <v>60</v>
      </c>
      <c r="B2" s="185"/>
      <c r="C2" s="185"/>
      <c r="D2" s="185"/>
    </row>
    <row r="3" spans="1:4" ht="18.75" customHeight="1">
      <c r="A3" s="187" t="s">
        <v>61</v>
      </c>
      <c r="B3" s="188" t="s">
        <v>118</v>
      </c>
      <c r="C3" s="187" t="s">
        <v>64</v>
      </c>
      <c r="D3" s="188" t="s">
        <v>119</v>
      </c>
    </row>
    <row r="4" spans="1:4" ht="18.75" customHeight="1">
      <c r="A4" s="191" t="s">
        <v>120</v>
      </c>
      <c r="B4" s="192" t="e">
        <f>SUM(#REF!,'附件3'!B5)</f>
        <v>#REF!</v>
      </c>
      <c r="C4" s="191" t="s">
        <v>121</v>
      </c>
      <c r="D4" s="192" t="e">
        <f>SUM(#REF!,'附件3'!D5)</f>
        <v>#REF!</v>
      </c>
    </row>
    <row r="5" spans="1:4" ht="18.75" customHeight="1">
      <c r="A5" s="191" t="s">
        <v>122</v>
      </c>
      <c r="B5" s="192">
        <f>SUM(B6,B11,B32)</f>
        <v>16488200</v>
      </c>
      <c r="C5" s="191" t="s">
        <v>123</v>
      </c>
      <c r="D5" s="192">
        <f>SUM(D6,D10)</f>
        <v>112375304</v>
      </c>
    </row>
    <row r="6" spans="1:4" ht="18.75" customHeight="1">
      <c r="A6" s="191" t="s">
        <v>124</v>
      </c>
      <c r="B6" s="192">
        <f>SUM(B7:B10)</f>
        <v>0</v>
      </c>
      <c r="C6" s="191" t="s">
        <v>125</v>
      </c>
      <c r="D6" s="192">
        <f>SUM(D7:D9)</f>
        <v>112375304</v>
      </c>
    </row>
    <row r="7" spans="1:4" ht="18.75" customHeight="1">
      <c r="A7" s="191" t="s">
        <v>126</v>
      </c>
      <c r="B7" s="194"/>
      <c r="C7" s="191" t="s">
        <v>127</v>
      </c>
      <c r="D7" s="194">
        <v>112375304</v>
      </c>
    </row>
    <row r="8" spans="1:4" ht="18.75" customHeight="1">
      <c r="A8" s="191" t="s">
        <v>128</v>
      </c>
      <c r="B8" s="194"/>
      <c r="C8" s="191" t="s">
        <v>129</v>
      </c>
      <c r="D8" s="194"/>
    </row>
    <row r="9" spans="1:4" ht="18.75" customHeight="1">
      <c r="A9" s="191" t="s">
        <v>130</v>
      </c>
      <c r="B9" s="194"/>
      <c r="C9" s="191" t="s">
        <v>131</v>
      </c>
      <c r="D9" s="194"/>
    </row>
    <row r="10" spans="1:4" ht="18.75" customHeight="1">
      <c r="A10" s="191" t="s">
        <v>132</v>
      </c>
      <c r="B10" s="194"/>
      <c r="C10" s="191" t="s">
        <v>133</v>
      </c>
      <c r="D10" s="192">
        <f>SUM(D11)</f>
        <v>0</v>
      </c>
    </row>
    <row r="11" spans="1:4" ht="18.75" customHeight="1">
      <c r="A11" s="191" t="s">
        <v>134</v>
      </c>
      <c r="B11" s="192">
        <f>SUM(B12:B31)</f>
        <v>14593900</v>
      </c>
      <c r="C11" s="191" t="s">
        <v>135</v>
      </c>
      <c r="D11" s="194"/>
    </row>
    <row r="12" spans="1:4" ht="18.75" customHeight="1">
      <c r="A12" s="191" t="s">
        <v>136</v>
      </c>
      <c r="B12" s="194">
        <v>14593900</v>
      </c>
      <c r="C12" s="191"/>
      <c r="D12" s="195"/>
    </row>
    <row r="13" spans="1:4" ht="18.75" customHeight="1">
      <c r="A13" s="191" t="s">
        <v>137</v>
      </c>
      <c r="B13" s="194"/>
      <c r="C13" s="191"/>
      <c r="D13" s="195"/>
    </row>
    <row r="14" spans="1:4" ht="18.75" customHeight="1">
      <c r="A14" s="191" t="s">
        <v>138</v>
      </c>
      <c r="B14" s="194"/>
      <c r="C14" s="191"/>
      <c r="D14" s="195"/>
    </row>
    <row r="15" spans="1:4" ht="18.75" customHeight="1">
      <c r="A15" s="191" t="s">
        <v>139</v>
      </c>
      <c r="B15" s="194"/>
      <c r="C15" s="191"/>
      <c r="D15" s="195"/>
    </row>
    <row r="16" spans="1:4" ht="18.75" customHeight="1">
      <c r="A16" s="191" t="s">
        <v>140</v>
      </c>
      <c r="B16" s="194"/>
      <c r="C16" s="191"/>
      <c r="D16" s="195"/>
    </row>
    <row r="17" spans="1:4" ht="18.75" customHeight="1">
      <c r="A17" s="191" t="s">
        <v>141</v>
      </c>
      <c r="B17" s="194"/>
      <c r="C17" s="191"/>
      <c r="D17" s="195"/>
    </row>
    <row r="18" spans="1:4" ht="18.75" customHeight="1">
      <c r="A18" s="191" t="s">
        <v>142</v>
      </c>
      <c r="B18" s="194"/>
      <c r="C18" s="191"/>
      <c r="D18" s="195"/>
    </row>
    <row r="19" spans="1:4" ht="18.75" customHeight="1">
      <c r="A19" s="191" t="s">
        <v>143</v>
      </c>
      <c r="B19" s="194"/>
      <c r="C19" s="191"/>
      <c r="D19" s="195"/>
    </row>
    <row r="20" spans="1:4" ht="18.75" customHeight="1">
      <c r="A20" s="191" t="s">
        <v>144</v>
      </c>
      <c r="B20" s="194"/>
      <c r="C20" s="191"/>
      <c r="D20" s="195"/>
    </row>
    <row r="21" spans="1:4" ht="18.75" customHeight="1">
      <c r="A21" s="191" t="s">
        <v>145</v>
      </c>
      <c r="B21" s="194"/>
      <c r="C21" s="191"/>
      <c r="D21" s="195"/>
    </row>
    <row r="22" spans="1:4" ht="18.75" customHeight="1">
      <c r="A22" s="191" t="s">
        <v>146</v>
      </c>
      <c r="B22" s="194"/>
      <c r="C22" s="191"/>
      <c r="D22" s="195"/>
    </row>
    <row r="23" spans="1:4" ht="18.75" customHeight="1">
      <c r="A23" s="191" t="s">
        <v>147</v>
      </c>
      <c r="B23" s="194"/>
      <c r="C23" s="191"/>
      <c r="D23" s="195"/>
    </row>
    <row r="24" spans="1:4" ht="18.75" customHeight="1">
      <c r="A24" s="191" t="s">
        <v>148</v>
      </c>
      <c r="B24" s="194"/>
      <c r="C24" s="191"/>
      <c r="D24" s="195"/>
    </row>
    <row r="25" spans="1:4" ht="18.75" customHeight="1">
      <c r="A25" s="191" t="s">
        <v>149</v>
      </c>
      <c r="B25" s="194"/>
      <c r="C25" s="191"/>
      <c r="D25" s="195"/>
    </row>
    <row r="26" spans="1:4" ht="18.75" customHeight="1">
      <c r="A26" s="191" t="s">
        <v>150</v>
      </c>
      <c r="B26" s="194"/>
      <c r="C26" s="191"/>
      <c r="D26" s="195"/>
    </row>
    <row r="27" spans="1:4" ht="18.75" customHeight="1">
      <c r="A27" s="191" t="s">
        <v>151</v>
      </c>
      <c r="B27" s="194"/>
      <c r="C27" s="191"/>
      <c r="D27" s="195"/>
    </row>
    <row r="28" spans="1:4" ht="18.75" customHeight="1">
      <c r="A28" s="191" t="s">
        <v>152</v>
      </c>
      <c r="B28" s="194"/>
      <c r="C28" s="191"/>
      <c r="D28" s="195"/>
    </row>
    <row r="29" spans="1:4" ht="18.75" customHeight="1">
      <c r="A29" s="191" t="s">
        <v>153</v>
      </c>
      <c r="B29" s="194"/>
      <c r="C29" s="191"/>
      <c r="D29" s="195"/>
    </row>
    <row r="30" spans="1:4" ht="18.75" customHeight="1">
      <c r="A30" s="191" t="s">
        <v>154</v>
      </c>
      <c r="B30" s="194"/>
      <c r="C30" s="191"/>
      <c r="D30" s="195"/>
    </row>
    <row r="31" spans="1:4" ht="18.75" customHeight="1">
      <c r="A31" s="191" t="s">
        <v>155</v>
      </c>
      <c r="B31" s="194"/>
      <c r="C31" s="191"/>
      <c r="D31" s="195"/>
    </row>
    <row r="32" spans="1:4" ht="18.75" customHeight="1">
      <c r="A32" s="191" t="s">
        <v>156</v>
      </c>
      <c r="B32" s="194">
        <v>1894300</v>
      </c>
      <c r="C32" s="191"/>
      <c r="D32" s="195"/>
    </row>
    <row r="33" spans="1:4" ht="18.75" customHeight="1">
      <c r="A33" s="191"/>
      <c r="B33" s="195"/>
      <c r="C33" s="191" t="s">
        <v>157</v>
      </c>
      <c r="D33" s="194"/>
    </row>
    <row r="34" spans="1:4" ht="18.75" customHeight="1">
      <c r="A34" s="191" t="s">
        <v>158</v>
      </c>
      <c r="B34" s="194"/>
      <c r="C34" s="191" t="s">
        <v>159</v>
      </c>
      <c r="D34" s="194"/>
    </row>
    <row r="35" spans="1:4" ht="18.75" customHeight="1">
      <c r="A35" s="191" t="s">
        <v>160</v>
      </c>
      <c r="B35" s="194"/>
      <c r="C35" s="191" t="s">
        <v>161</v>
      </c>
      <c r="D35" s="195">
        <v>836081</v>
      </c>
    </row>
    <row r="36" spans="1:4" ht="18.75" customHeight="1">
      <c r="A36" s="191" t="s">
        <v>162</v>
      </c>
      <c r="B36" s="194"/>
      <c r="C36" s="191" t="s">
        <v>163</v>
      </c>
      <c r="D36" s="194"/>
    </row>
    <row r="37" spans="1:4" ht="18.75" customHeight="1">
      <c r="A37" s="197" t="s">
        <v>164</v>
      </c>
      <c r="B37" s="194"/>
      <c r="C37" s="191" t="s">
        <v>165</v>
      </c>
      <c r="D37" s="195"/>
    </row>
    <row r="38" spans="1:4" ht="18.75" customHeight="1">
      <c r="A38" s="191" t="s">
        <v>166</v>
      </c>
      <c r="B38" s="194"/>
      <c r="C38" s="191" t="s">
        <v>167</v>
      </c>
      <c r="D38" s="194"/>
    </row>
    <row r="39" spans="1:4" ht="18.75" customHeight="1">
      <c r="A39" s="191" t="s">
        <v>168</v>
      </c>
      <c r="B39" s="194"/>
      <c r="C39" s="191" t="s">
        <v>169</v>
      </c>
      <c r="D39" s="194"/>
    </row>
    <row r="40" spans="1:4" ht="18.75" customHeight="1">
      <c r="A40" s="198" t="s">
        <v>170</v>
      </c>
      <c r="B40" s="192" t="e">
        <f>SUM(B4,B34:B37,B39)</f>
        <v>#REF!</v>
      </c>
      <c r="C40" s="198" t="s">
        <v>171</v>
      </c>
      <c r="D40" s="192" t="e">
        <f>SUM(D4,D33:D35,D38:D39)</f>
        <v>#REF!</v>
      </c>
    </row>
  </sheetData>
  <sheetProtection/>
  <mergeCells count="2">
    <mergeCell ref="A1:D1"/>
    <mergeCell ref="A2:D2"/>
  </mergeCells>
  <printOptions horizontalCentered="1"/>
  <pageMargins left="0.39" right="0.39" top="0.79" bottom="0.59" header="0.39" footer="0.3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:G1"/>
    </sheetView>
  </sheetViews>
  <sheetFormatPr defaultColWidth="8.00390625" defaultRowHeight="12.75" customHeight="1"/>
  <cols>
    <col min="1" max="1" width="12.50390625" style="182" customWidth="1"/>
    <col min="2" max="2" width="33.75390625" style="183" customWidth="1"/>
    <col min="3" max="6" width="13.125" style="184" customWidth="1"/>
    <col min="7" max="7" width="28.75390625" style="183" customWidth="1"/>
    <col min="8" max="16384" width="8.00390625" style="184" customWidth="1"/>
  </cols>
  <sheetData>
    <row r="1" spans="1:7" s="181" customFormat="1" ht="30" customHeight="1">
      <c r="A1" s="98" t="s">
        <v>172</v>
      </c>
      <c r="B1" s="98"/>
      <c r="C1" s="98"/>
      <c r="D1" s="98"/>
      <c r="E1" s="98"/>
      <c r="F1" s="98"/>
      <c r="G1" s="98"/>
    </row>
    <row r="2" spans="1:7" ht="13.5" customHeight="1">
      <c r="A2" s="185" t="s">
        <v>60</v>
      </c>
      <c r="B2" s="185"/>
      <c r="C2" s="185"/>
      <c r="D2" s="185"/>
      <c r="E2" s="185"/>
      <c r="F2" s="185"/>
      <c r="G2" s="185"/>
    </row>
    <row r="3" spans="1:7" ht="13.5" customHeight="1">
      <c r="A3" s="186" t="s">
        <v>173</v>
      </c>
      <c r="B3" s="187" t="s">
        <v>174</v>
      </c>
      <c r="C3" s="188" t="s">
        <v>175</v>
      </c>
      <c r="D3" s="187" t="s">
        <v>176</v>
      </c>
      <c r="E3" s="187"/>
      <c r="F3" s="187"/>
      <c r="G3" s="187" t="s">
        <v>177</v>
      </c>
    </row>
    <row r="4" spans="1:7" ht="13.5" customHeight="1">
      <c r="A4" s="189"/>
      <c r="B4" s="187"/>
      <c r="C4" s="188"/>
      <c r="D4" s="188" t="s">
        <v>178</v>
      </c>
      <c r="E4" s="188" t="s">
        <v>179</v>
      </c>
      <c r="F4" s="188" t="s">
        <v>180</v>
      </c>
      <c r="G4" s="187"/>
    </row>
    <row r="5" spans="1:7" ht="13.5" customHeight="1">
      <c r="A5" s="190"/>
      <c r="B5" s="191" t="s">
        <v>181</v>
      </c>
      <c r="C5" s="192">
        <f>SUM(C6,C27)</f>
        <v>70016891</v>
      </c>
      <c r="D5" s="192">
        <f aca="true" t="shared" si="0" ref="D5:D33">SUM(E5:F5)</f>
        <v>112375304</v>
      </c>
      <c r="E5" s="192">
        <f>SUM(E6,E27)</f>
        <v>0</v>
      </c>
      <c r="F5" s="192">
        <f>SUM(F6,F27)</f>
        <v>112375304</v>
      </c>
      <c r="G5" s="193"/>
    </row>
    <row r="6" spans="1:7" ht="13.5" customHeight="1">
      <c r="A6" s="190" t="s">
        <v>182</v>
      </c>
      <c r="B6" s="191" t="s">
        <v>67</v>
      </c>
      <c r="C6" s="192">
        <f>SUM(C7:C26)</f>
        <v>70016891</v>
      </c>
      <c r="D6" s="192">
        <f t="shared" si="0"/>
        <v>112375304</v>
      </c>
      <c r="E6" s="192">
        <f>SUM(E7:E26)</f>
        <v>0</v>
      </c>
      <c r="F6" s="192">
        <f>SUM(F7:F26)</f>
        <v>112375304</v>
      </c>
      <c r="G6" s="193"/>
    </row>
    <row r="7" spans="1:7" ht="13.5" customHeight="1">
      <c r="A7" s="190" t="s">
        <v>183</v>
      </c>
      <c r="B7" s="191" t="s">
        <v>69</v>
      </c>
      <c r="C7" s="194">
        <v>32060679</v>
      </c>
      <c r="D7" s="192">
        <f t="shared" si="0"/>
        <v>53569747</v>
      </c>
      <c r="E7" s="194"/>
      <c r="F7" s="195">
        <v>53569747</v>
      </c>
      <c r="G7" s="193"/>
    </row>
    <row r="8" spans="1:7" ht="13.5" customHeight="1">
      <c r="A8" s="190" t="s">
        <v>184</v>
      </c>
      <c r="B8" s="191" t="s">
        <v>185</v>
      </c>
      <c r="C8" s="194"/>
      <c r="D8" s="192">
        <f t="shared" si="0"/>
        <v>0</v>
      </c>
      <c r="E8" s="194"/>
      <c r="F8" s="195"/>
      <c r="G8" s="193"/>
    </row>
    <row r="9" spans="1:7" ht="13.5" customHeight="1">
      <c r="A9" s="190" t="s">
        <v>186</v>
      </c>
      <c r="B9" s="191" t="s">
        <v>71</v>
      </c>
      <c r="C9" s="194">
        <v>3376168</v>
      </c>
      <c r="D9" s="192">
        <f t="shared" si="0"/>
        <v>1003</v>
      </c>
      <c r="E9" s="194"/>
      <c r="F9" s="195">
        <v>1003</v>
      </c>
      <c r="G9" s="193"/>
    </row>
    <row r="10" spans="1:7" ht="13.5" customHeight="1">
      <c r="A10" s="190" t="s">
        <v>187</v>
      </c>
      <c r="B10" s="191" t="s">
        <v>73</v>
      </c>
      <c r="C10" s="194">
        <v>8273014</v>
      </c>
      <c r="D10" s="192">
        <f t="shared" si="0"/>
        <v>15559900</v>
      </c>
      <c r="E10" s="194"/>
      <c r="F10" s="195">
        <v>15559900</v>
      </c>
      <c r="G10" s="193"/>
    </row>
    <row r="11" spans="1:7" ht="13.5" customHeight="1">
      <c r="A11" s="190" t="s">
        <v>188</v>
      </c>
      <c r="B11" s="191" t="s">
        <v>75</v>
      </c>
      <c r="C11" s="194"/>
      <c r="D11" s="192">
        <f t="shared" si="0"/>
        <v>0</v>
      </c>
      <c r="E11" s="194"/>
      <c r="F11" s="195"/>
      <c r="G11" s="193"/>
    </row>
    <row r="12" spans="1:7" ht="13.5" customHeight="1">
      <c r="A12" s="190" t="s">
        <v>189</v>
      </c>
      <c r="B12" s="191" t="s">
        <v>77</v>
      </c>
      <c r="C12" s="194">
        <v>3024905</v>
      </c>
      <c r="D12" s="192">
        <f t="shared" si="0"/>
        <v>4236053</v>
      </c>
      <c r="E12" s="194"/>
      <c r="F12" s="195">
        <v>4236053</v>
      </c>
      <c r="G12" s="193"/>
    </row>
    <row r="13" spans="1:7" ht="13.5" customHeight="1">
      <c r="A13" s="190" t="s">
        <v>190</v>
      </c>
      <c r="B13" s="191" t="s">
        <v>79</v>
      </c>
      <c r="C13" s="194">
        <v>52652</v>
      </c>
      <c r="D13" s="192">
        <f t="shared" si="0"/>
        <v>17420</v>
      </c>
      <c r="E13" s="194"/>
      <c r="F13" s="195">
        <v>17420</v>
      </c>
      <c r="G13" s="193"/>
    </row>
    <row r="14" spans="1:7" ht="13.5" customHeight="1">
      <c r="A14" s="190" t="s">
        <v>191</v>
      </c>
      <c r="B14" s="191" t="s">
        <v>81</v>
      </c>
      <c r="C14" s="194"/>
      <c r="D14" s="192">
        <f t="shared" si="0"/>
        <v>0</v>
      </c>
      <c r="E14" s="194"/>
      <c r="F14" s="195"/>
      <c r="G14" s="193"/>
    </row>
    <row r="15" spans="1:7" ht="13.5" customHeight="1">
      <c r="A15" s="190" t="s">
        <v>192</v>
      </c>
      <c r="B15" s="191" t="s">
        <v>83</v>
      </c>
      <c r="C15" s="194">
        <v>6214681</v>
      </c>
      <c r="D15" s="192">
        <f t="shared" si="0"/>
        <v>7843040</v>
      </c>
      <c r="E15" s="194"/>
      <c r="F15" s="195">
        <v>7843040</v>
      </c>
      <c r="G15" s="193"/>
    </row>
    <row r="16" spans="1:7" ht="13.5" customHeight="1">
      <c r="A16" s="190" t="s">
        <v>193</v>
      </c>
      <c r="B16" s="191" t="s">
        <v>85</v>
      </c>
      <c r="C16" s="194">
        <v>2569044</v>
      </c>
      <c r="D16" s="192">
        <f t="shared" si="0"/>
        <v>2743841</v>
      </c>
      <c r="E16" s="194"/>
      <c r="F16" s="195">
        <v>2743841</v>
      </c>
      <c r="G16" s="193"/>
    </row>
    <row r="17" spans="1:7" ht="13.5" customHeight="1">
      <c r="A17" s="190" t="s">
        <v>194</v>
      </c>
      <c r="B17" s="191" t="s">
        <v>87</v>
      </c>
      <c r="C17" s="194">
        <v>1635460</v>
      </c>
      <c r="D17" s="192">
        <f t="shared" si="0"/>
        <v>1942323</v>
      </c>
      <c r="E17" s="194"/>
      <c r="F17" s="195">
        <v>1942323</v>
      </c>
      <c r="G17" s="193"/>
    </row>
    <row r="18" spans="1:7" ht="13.5" customHeight="1">
      <c r="A18" s="190" t="s">
        <v>195</v>
      </c>
      <c r="B18" s="191" t="s">
        <v>89</v>
      </c>
      <c r="C18" s="194">
        <v>4963542</v>
      </c>
      <c r="D18" s="192">
        <f t="shared" si="0"/>
        <v>2874465</v>
      </c>
      <c r="E18" s="194"/>
      <c r="F18" s="195">
        <v>2874465</v>
      </c>
      <c r="G18" s="193"/>
    </row>
    <row r="19" spans="1:7" ht="13.5" customHeight="1">
      <c r="A19" s="190" t="s">
        <v>196</v>
      </c>
      <c r="B19" s="191" t="s">
        <v>91</v>
      </c>
      <c r="C19" s="194">
        <v>1048523</v>
      </c>
      <c r="D19" s="192">
        <f t="shared" si="0"/>
        <v>15664210</v>
      </c>
      <c r="E19" s="194"/>
      <c r="F19" s="195">
        <v>15664210</v>
      </c>
      <c r="G19" s="193"/>
    </row>
    <row r="20" spans="1:7" ht="13.5" customHeight="1">
      <c r="A20" s="190" t="s">
        <v>197</v>
      </c>
      <c r="B20" s="191" t="s">
        <v>93</v>
      </c>
      <c r="C20" s="194">
        <v>6798223</v>
      </c>
      <c r="D20" s="192">
        <f t="shared" si="0"/>
        <v>6213039</v>
      </c>
      <c r="E20" s="194"/>
      <c r="F20" s="195">
        <v>6213039</v>
      </c>
      <c r="G20" s="193"/>
    </row>
    <row r="21" spans="1:7" ht="13.5" customHeight="1">
      <c r="A21" s="190" t="s">
        <v>198</v>
      </c>
      <c r="B21" s="191" t="s">
        <v>199</v>
      </c>
      <c r="C21" s="194"/>
      <c r="D21" s="192">
        <f t="shared" si="0"/>
        <v>0</v>
      </c>
      <c r="E21" s="194"/>
      <c r="F21" s="195"/>
      <c r="G21" s="193"/>
    </row>
    <row r="22" spans="1:7" ht="13.5" customHeight="1">
      <c r="A22" s="190" t="s">
        <v>200</v>
      </c>
      <c r="B22" s="191" t="s">
        <v>201</v>
      </c>
      <c r="C22" s="194"/>
      <c r="D22" s="192">
        <f t="shared" si="0"/>
        <v>0</v>
      </c>
      <c r="E22" s="194"/>
      <c r="F22" s="195"/>
      <c r="G22" s="193"/>
    </row>
    <row r="23" spans="1:7" ht="13.5" customHeight="1">
      <c r="A23" s="190" t="s">
        <v>202</v>
      </c>
      <c r="B23" s="191" t="s">
        <v>95</v>
      </c>
      <c r="C23" s="194"/>
      <c r="D23" s="192">
        <f t="shared" si="0"/>
        <v>0</v>
      </c>
      <c r="E23" s="194"/>
      <c r="F23" s="195"/>
      <c r="G23" s="193"/>
    </row>
    <row r="24" spans="1:7" ht="13.5" customHeight="1">
      <c r="A24" s="190" t="s">
        <v>203</v>
      </c>
      <c r="B24" s="191" t="s">
        <v>97</v>
      </c>
      <c r="C24" s="194"/>
      <c r="D24" s="192">
        <f t="shared" si="0"/>
        <v>1710263</v>
      </c>
      <c r="E24" s="194"/>
      <c r="F24" s="195">
        <v>1710263</v>
      </c>
      <c r="G24" s="193"/>
    </row>
    <row r="25" spans="1:7" ht="13.5" customHeight="1">
      <c r="A25" s="190" t="s">
        <v>204</v>
      </c>
      <c r="B25" s="191" t="s">
        <v>99</v>
      </c>
      <c r="C25" s="194"/>
      <c r="D25" s="192">
        <f t="shared" si="0"/>
        <v>0</v>
      </c>
      <c r="E25" s="194"/>
      <c r="F25" s="195"/>
      <c r="G25" s="193"/>
    </row>
    <row r="26" spans="1:7" ht="13.5" customHeight="1">
      <c r="A26" s="190" t="s">
        <v>205</v>
      </c>
      <c r="B26" s="191" t="s">
        <v>101</v>
      </c>
      <c r="C26" s="194"/>
      <c r="D26" s="192">
        <f t="shared" si="0"/>
        <v>0</v>
      </c>
      <c r="E26" s="194"/>
      <c r="F26" s="195"/>
      <c r="G26" s="193"/>
    </row>
    <row r="27" spans="1:7" ht="13.5" customHeight="1">
      <c r="A27" s="190" t="s">
        <v>206</v>
      </c>
      <c r="B27" s="191" t="s">
        <v>103</v>
      </c>
      <c r="C27" s="192">
        <f>SUM(C28:C33)</f>
        <v>0</v>
      </c>
      <c r="D27" s="192">
        <f t="shared" si="0"/>
        <v>0</v>
      </c>
      <c r="E27" s="192">
        <f>SUM(E28:E33)</f>
        <v>0</v>
      </c>
      <c r="F27" s="192">
        <f>SUM(F28:F33)</f>
        <v>0</v>
      </c>
      <c r="G27" s="193"/>
    </row>
    <row r="28" spans="1:7" ht="13.5" customHeight="1">
      <c r="A28" s="190" t="s">
        <v>207</v>
      </c>
      <c r="B28" s="191" t="s">
        <v>105</v>
      </c>
      <c r="C28" s="194"/>
      <c r="D28" s="192">
        <f t="shared" si="0"/>
        <v>0</v>
      </c>
      <c r="E28" s="194"/>
      <c r="F28" s="195"/>
      <c r="G28" s="193"/>
    </row>
    <row r="29" spans="1:7" ht="13.5" customHeight="1">
      <c r="A29" s="190" t="s">
        <v>208</v>
      </c>
      <c r="B29" s="191" t="s">
        <v>107</v>
      </c>
      <c r="C29" s="194"/>
      <c r="D29" s="192">
        <f t="shared" si="0"/>
        <v>0</v>
      </c>
      <c r="E29" s="194"/>
      <c r="F29" s="195"/>
      <c r="G29" s="193"/>
    </row>
    <row r="30" spans="1:7" ht="13.5" customHeight="1">
      <c r="A30" s="190" t="s">
        <v>209</v>
      </c>
      <c r="B30" s="191" t="s">
        <v>109</v>
      </c>
      <c r="C30" s="194"/>
      <c r="D30" s="192">
        <f t="shared" si="0"/>
        <v>0</v>
      </c>
      <c r="E30" s="194"/>
      <c r="F30" s="195"/>
      <c r="G30" s="193"/>
    </row>
    <row r="31" spans="1:7" ht="13.5" customHeight="1">
      <c r="A31" s="190" t="s">
        <v>210</v>
      </c>
      <c r="B31" s="191" t="s">
        <v>111</v>
      </c>
      <c r="C31" s="194"/>
      <c r="D31" s="192">
        <f t="shared" si="0"/>
        <v>0</v>
      </c>
      <c r="E31" s="194"/>
      <c r="F31" s="195"/>
      <c r="G31" s="193"/>
    </row>
    <row r="32" spans="1:7" ht="13.5" customHeight="1">
      <c r="A32" s="190" t="s">
        <v>211</v>
      </c>
      <c r="B32" s="191" t="s">
        <v>113</v>
      </c>
      <c r="C32" s="194"/>
      <c r="D32" s="192">
        <f t="shared" si="0"/>
        <v>0</v>
      </c>
      <c r="E32" s="194"/>
      <c r="F32" s="195"/>
      <c r="G32" s="193"/>
    </row>
    <row r="33" spans="1:7" ht="13.5" customHeight="1">
      <c r="A33" s="190" t="s">
        <v>212</v>
      </c>
      <c r="B33" s="191" t="s">
        <v>114</v>
      </c>
      <c r="C33" s="194"/>
      <c r="D33" s="192">
        <f t="shared" si="0"/>
        <v>0</v>
      </c>
      <c r="E33" s="194"/>
      <c r="F33" s="195"/>
      <c r="G33" s="193"/>
    </row>
  </sheetData>
  <sheetProtection/>
  <mergeCells count="7">
    <mergeCell ref="A1:G1"/>
    <mergeCell ref="A2:G2"/>
    <mergeCell ref="D3:F3"/>
    <mergeCell ref="A3:A4"/>
    <mergeCell ref="B3:B4"/>
    <mergeCell ref="C3:C4"/>
    <mergeCell ref="G3:G4"/>
  </mergeCells>
  <printOptions horizontalCentered="1"/>
  <pageMargins left="0.39" right="0.39" top="0.79" bottom="0.59" header="0.39" footer="0.3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SheetLayoutView="100" workbookViewId="0" topLeftCell="A1">
      <pane xSplit="2" ySplit="7" topLeftCell="C8" activePane="bottomRight" state="frozen"/>
      <selection pane="bottomRight" activeCell="E11" sqref="E11"/>
    </sheetView>
  </sheetViews>
  <sheetFormatPr defaultColWidth="9.125" defaultRowHeight="14.25"/>
  <cols>
    <col min="1" max="1" width="7.625" style="0" customWidth="1"/>
    <col min="2" max="2" width="27.125" style="0" customWidth="1"/>
    <col min="3" max="5" width="11.75390625" style="0" customWidth="1"/>
    <col min="6" max="6" width="9.375" style="0" customWidth="1"/>
    <col min="7" max="7" width="9.00390625" style="0" customWidth="1"/>
    <col min="8" max="8" width="12.125" style="0" customWidth="1"/>
    <col min="9" max="13" width="11.75390625" style="0" customWidth="1"/>
    <col min="14" max="14" width="9.375" style="0" customWidth="1"/>
    <col min="15" max="242" width="9.125" style="0" customWidth="1"/>
  </cols>
  <sheetData>
    <row r="1" spans="1:14" ht="26.25" customHeight="1">
      <c r="A1" s="157" t="s">
        <v>213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154" customFormat="1" ht="16.5" customHeight="1">
      <c r="A2" s="159" t="s">
        <v>214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6.5" customHeight="1">
      <c r="A3" s="160" t="s">
        <v>173</v>
      </c>
      <c r="B3" s="160" t="s">
        <v>215</v>
      </c>
      <c r="C3" s="161" t="s">
        <v>216</v>
      </c>
      <c r="D3" s="160" t="s">
        <v>217</v>
      </c>
      <c r="E3" s="160"/>
      <c r="F3" s="160"/>
      <c r="G3" s="160"/>
      <c r="H3" s="160"/>
      <c r="I3" s="160"/>
      <c r="J3" s="160"/>
      <c r="K3" s="176" t="s">
        <v>218</v>
      </c>
      <c r="L3" s="164" t="s">
        <v>3</v>
      </c>
      <c r="M3" s="164" t="s">
        <v>219</v>
      </c>
      <c r="N3" s="164" t="s">
        <v>220</v>
      </c>
    </row>
    <row r="4" spans="1:14" ht="11.25" customHeight="1">
      <c r="A4" s="162"/>
      <c r="B4" s="162"/>
      <c r="C4" s="163"/>
      <c r="D4" s="161" t="s">
        <v>221</v>
      </c>
      <c r="E4" s="164" t="s">
        <v>222</v>
      </c>
      <c r="F4" s="164" t="s">
        <v>223</v>
      </c>
      <c r="G4" s="164" t="s">
        <v>224</v>
      </c>
      <c r="H4" s="164" t="s">
        <v>225</v>
      </c>
      <c r="I4" s="164" t="s">
        <v>226</v>
      </c>
      <c r="J4" s="164" t="s">
        <v>227</v>
      </c>
      <c r="K4" s="163"/>
      <c r="L4" s="163"/>
      <c r="M4" s="163"/>
      <c r="N4" s="163"/>
    </row>
    <row r="5" spans="1:14" ht="23.25" customHeight="1">
      <c r="A5" s="162"/>
      <c r="B5" s="162"/>
      <c r="C5" s="165"/>
      <c r="D5" s="166"/>
      <c r="E5" s="163"/>
      <c r="F5" s="165"/>
      <c r="G5" s="165"/>
      <c r="H5" s="165"/>
      <c r="I5" s="165"/>
      <c r="J5" s="165"/>
      <c r="K5" s="165"/>
      <c r="L5" s="165"/>
      <c r="M5" s="165"/>
      <c r="N5" s="165"/>
    </row>
    <row r="6" spans="1:14" ht="12.75" customHeight="1">
      <c r="A6" s="167"/>
      <c r="B6" s="168" t="s">
        <v>228</v>
      </c>
      <c r="C6" s="169">
        <f>C7+C23+C27+C30+C33+C39+C46+C54+C60+C70+C78+C21+C67+C74+C52+C76</f>
        <v>9615000</v>
      </c>
      <c r="D6" s="169">
        <f aca="true" t="shared" si="0" ref="D6:N6">D7+D23+D27+D30+D33+D39+D46+D54+D60+D70+D78+D21+D67+D74+D52+D76</f>
        <v>6873200</v>
      </c>
      <c r="E6" s="169">
        <f t="shared" si="0"/>
        <v>1894300</v>
      </c>
      <c r="F6" s="169">
        <f t="shared" si="0"/>
        <v>0</v>
      </c>
      <c r="G6" s="169">
        <f t="shared" si="0"/>
        <v>0</v>
      </c>
      <c r="H6" s="169">
        <f t="shared" si="0"/>
        <v>0</v>
      </c>
      <c r="I6" s="169">
        <f t="shared" si="0"/>
        <v>4978900</v>
      </c>
      <c r="J6" s="169">
        <f t="shared" si="0"/>
        <v>0</v>
      </c>
      <c r="K6" s="169">
        <f t="shared" si="0"/>
        <v>16488200</v>
      </c>
      <c r="L6" s="169">
        <f t="shared" si="0"/>
        <v>15652119</v>
      </c>
      <c r="M6" s="169">
        <f t="shared" si="0"/>
        <v>836081</v>
      </c>
      <c r="N6" s="169">
        <f t="shared" si="0"/>
        <v>836081</v>
      </c>
    </row>
    <row r="7" spans="1:14" ht="12.75" customHeight="1">
      <c r="A7" s="170">
        <v>201</v>
      </c>
      <c r="B7" s="171" t="s">
        <v>229</v>
      </c>
      <c r="C7" s="169">
        <f>SUM(C8:C20)</f>
        <v>1755300</v>
      </c>
      <c r="D7" s="169">
        <f>SUM(D8:D20)</f>
        <v>2569258</v>
      </c>
      <c r="E7" s="169">
        <f>SUM(E8:E20)</f>
        <v>802658</v>
      </c>
      <c r="F7" s="169">
        <f aca="true" t="shared" si="1" ref="F7:N7">SUM(F8:F20)</f>
        <v>0</v>
      </c>
      <c r="G7" s="169">
        <f t="shared" si="1"/>
        <v>0</v>
      </c>
      <c r="H7" s="169">
        <f t="shared" si="1"/>
        <v>0</v>
      </c>
      <c r="I7" s="169">
        <f t="shared" si="1"/>
        <v>1766600</v>
      </c>
      <c r="J7" s="169">
        <f t="shared" si="1"/>
        <v>0</v>
      </c>
      <c r="K7" s="169">
        <f t="shared" si="1"/>
        <v>4324558</v>
      </c>
      <c r="L7" s="169">
        <f t="shared" si="1"/>
        <v>4213413</v>
      </c>
      <c r="M7" s="169">
        <f t="shared" si="1"/>
        <v>111145</v>
      </c>
      <c r="N7" s="169">
        <f t="shared" si="1"/>
        <v>111145</v>
      </c>
    </row>
    <row r="8" spans="1:14" ht="12.75" customHeight="1">
      <c r="A8" s="170">
        <v>20101</v>
      </c>
      <c r="B8" s="172" t="s">
        <v>230</v>
      </c>
      <c r="C8" s="173"/>
      <c r="D8" s="169">
        <f>SUM(E8:J8)</f>
        <v>0</v>
      </c>
      <c r="E8" s="173"/>
      <c r="F8" s="174"/>
      <c r="G8" s="174"/>
      <c r="H8" s="173"/>
      <c r="I8" s="173"/>
      <c r="J8" s="174"/>
      <c r="K8" s="169">
        <f>C8+D8</f>
        <v>0</v>
      </c>
      <c r="L8" s="174"/>
      <c r="M8" s="169">
        <f>K8-L8</f>
        <v>0</v>
      </c>
      <c r="N8" s="169">
        <f>M8</f>
        <v>0</v>
      </c>
    </row>
    <row r="9" spans="1:14" ht="12.75" customHeight="1">
      <c r="A9" s="170">
        <v>20103</v>
      </c>
      <c r="B9" s="172" t="s">
        <v>231</v>
      </c>
      <c r="C9" s="173">
        <v>1429100</v>
      </c>
      <c r="D9" s="169">
        <f>SUM(E9:J9)</f>
        <v>2565410</v>
      </c>
      <c r="E9" s="173">
        <v>798810</v>
      </c>
      <c r="F9" s="174"/>
      <c r="G9" s="174"/>
      <c r="H9" s="173"/>
      <c r="I9" s="173">
        <v>1766600</v>
      </c>
      <c r="J9" s="174"/>
      <c r="K9" s="169">
        <f aca="true" t="shared" si="2" ref="K9:K26">C9+D9</f>
        <v>3994510</v>
      </c>
      <c r="L9" s="174">
        <v>3883365</v>
      </c>
      <c r="M9" s="169">
        <f aca="true" t="shared" si="3" ref="M9:M26">K9-L9</f>
        <v>111145</v>
      </c>
      <c r="N9" s="169">
        <f>M9</f>
        <v>111145</v>
      </c>
    </row>
    <row r="10" spans="1:14" ht="12.75" customHeight="1">
      <c r="A10" s="170">
        <v>20104</v>
      </c>
      <c r="B10" s="172" t="s">
        <v>232</v>
      </c>
      <c r="C10" s="173"/>
      <c r="D10" s="169">
        <f>SUM(E10:J10)</f>
        <v>0</v>
      </c>
      <c r="E10" s="173"/>
      <c r="F10" s="174"/>
      <c r="G10" s="174"/>
      <c r="H10" s="173"/>
      <c r="I10" s="173"/>
      <c r="J10" s="174"/>
      <c r="K10" s="169">
        <f t="shared" si="2"/>
        <v>0</v>
      </c>
      <c r="L10" s="174"/>
      <c r="M10" s="169">
        <f t="shared" si="3"/>
        <v>0</v>
      </c>
      <c r="N10" s="169">
        <f aca="true" t="shared" si="4" ref="N10:N69">M10</f>
        <v>0</v>
      </c>
    </row>
    <row r="11" spans="1:14" ht="12.75" customHeight="1">
      <c r="A11" s="170">
        <v>20105</v>
      </c>
      <c r="B11" s="172" t="s">
        <v>233</v>
      </c>
      <c r="C11" s="173"/>
      <c r="D11" s="169">
        <f aca="true" t="shared" si="5" ref="D11:D69">SUM(E11:J11)</f>
        <v>0</v>
      </c>
      <c r="E11" s="173"/>
      <c r="F11" s="174"/>
      <c r="G11" s="174"/>
      <c r="H11" s="173"/>
      <c r="I11" s="173"/>
      <c r="J11" s="174"/>
      <c r="K11" s="169">
        <f t="shared" si="2"/>
        <v>0</v>
      </c>
      <c r="L11" s="174"/>
      <c r="M11" s="169">
        <f t="shared" si="3"/>
        <v>0</v>
      </c>
      <c r="N11" s="169">
        <f t="shared" si="4"/>
        <v>0</v>
      </c>
    </row>
    <row r="12" spans="1:14" ht="12.75" customHeight="1">
      <c r="A12" s="170">
        <v>20106</v>
      </c>
      <c r="B12" s="172" t="s">
        <v>234</v>
      </c>
      <c r="C12" s="173"/>
      <c r="D12" s="169">
        <f t="shared" si="5"/>
        <v>0</v>
      </c>
      <c r="E12" s="173"/>
      <c r="F12" s="174"/>
      <c r="G12" s="174"/>
      <c r="H12" s="173"/>
      <c r="I12" s="173"/>
      <c r="J12" s="174"/>
      <c r="K12" s="169">
        <f t="shared" si="2"/>
        <v>0</v>
      </c>
      <c r="L12" s="174"/>
      <c r="M12" s="169">
        <f t="shared" si="3"/>
        <v>0</v>
      </c>
      <c r="N12" s="169">
        <f t="shared" si="4"/>
        <v>0</v>
      </c>
    </row>
    <row r="13" spans="1:14" ht="12.75" customHeight="1">
      <c r="A13" s="170">
        <v>20107</v>
      </c>
      <c r="B13" s="172" t="s">
        <v>235</v>
      </c>
      <c r="C13" s="173"/>
      <c r="D13" s="169">
        <f t="shared" si="5"/>
        <v>0</v>
      </c>
      <c r="E13" s="173"/>
      <c r="F13" s="174"/>
      <c r="G13" s="174"/>
      <c r="H13" s="173"/>
      <c r="I13" s="173"/>
      <c r="J13" s="174"/>
      <c r="K13" s="169">
        <f t="shared" si="2"/>
        <v>0</v>
      </c>
      <c r="L13" s="174"/>
      <c r="M13" s="169">
        <f t="shared" si="3"/>
        <v>0</v>
      </c>
      <c r="N13" s="169">
        <f t="shared" si="4"/>
        <v>0</v>
      </c>
    </row>
    <row r="14" spans="1:14" ht="12.75" customHeight="1">
      <c r="A14" s="170">
        <v>20108</v>
      </c>
      <c r="B14" s="172" t="s">
        <v>236</v>
      </c>
      <c r="C14" s="173"/>
      <c r="D14" s="169">
        <f t="shared" si="5"/>
        <v>0</v>
      </c>
      <c r="E14" s="173"/>
      <c r="F14" s="174"/>
      <c r="G14" s="174"/>
      <c r="H14" s="173"/>
      <c r="I14" s="173"/>
      <c r="J14" s="174"/>
      <c r="K14" s="169">
        <f t="shared" si="2"/>
        <v>0</v>
      </c>
      <c r="L14" s="174"/>
      <c r="M14" s="169">
        <f t="shared" si="3"/>
        <v>0</v>
      </c>
      <c r="N14" s="169">
        <f t="shared" si="4"/>
        <v>0</v>
      </c>
    </row>
    <row r="15" spans="1:14" ht="12.75" customHeight="1">
      <c r="A15" s="71">
        <v>20113</v>
      </c>
      <c r="B15" s="175" t="s">
        <v>237</v>
      </c>
      <c r="C15" s="173">
        <v>326200</v>
      </c>
      <c r="D15" s="169">
        <f t="shared" si="5"/>
        <v>3848</v>
      </c>
      <c r="E15" s="173">
        <v>3848</v>
      </c>
      <c r="F15" s="174"/>
      <c r="G15" s="174"/>
      <c r="H15" s="173"/>
      <c r="I15" s="173"/>
      <c r="J15" s="174"/>
      <c r="K15" s="169">
        <f t="shared" si="2"/>
        <v>330048</v>
      </c>
      <c r="L15" s="174">
        <v>330048</v>
      </c>
      <c r="M15" s="169">
        <f t="shared" si="3"/>
        <v>0</v>
      </c>
      <c r="N15" s="169">
        <f t="shared" si="4"/>
        <v>0</v>
      </c>
    </row>
    <row r="16" spans="1:14" ht="11.25" customHeight="1">
      <c r="A16" s="71">
        <v>20123</v>
      </c>
      <c r="B16" s="175" t="s">
        <v>238</v>
      </c>
      <c r="C16" s="173"/>
      <c r="D16" s="169">
        <f t="shared" si="5"/>
        <v>0</v>
      </c>
      <c r="E16" s="173"/>
      <c r="F16" s="174"/>
      <c r="G16" s="174"/>
      <c r="H16" s="173"/>
      <c r="I16" s="173"/>
      <c r="J16" s="174"/>
      <c r="K16" s="169">
        <f t="shared" si="2"/>
        <v>0</v>
      </c>
      <c r="L16" s="174"/>
      <c r="M16" s="169">
        <f t="shared" si="3"/>
        <v>0</v>
      </c>
      <c r="N16" s="169">
        <f t="shared" si="4"/>
        <v>0</v>
      </c>
    </row>
    <row r="17" spans="1:14" ht="12.75" customHeight="1">
      <c r="A17" s="170">
        <v>20128</v>
      </c>
      <c r="B17" s="172" t="s">
        <v>239</v>
      </c>
      <c r="C17" s="173"/>
      <c r="D17" s="169">
        <f t="shared" si="5"/>
        <v>0</v>
      </c>
      <c r="E17" s="173"/>
      <c r="F17" s="174"/>
      <c r="G17" s="174"/>
      <c r="H17" s="173"/>
      <c r="I17" s="173"/>
      <c r="J17" s="174"/>
      <c r="K17" s="169">
        <f t="shared" si="2"/>
        <v>0</v>
      </c>
      <c r="L17" s="174"/>
      <c r="M17" s="169">
        <f t="shared" si="3"/>
        <v>0</v>
      </c>
      <c r="N17" s="169">
        <f t="shared" si="4"/>
        <v>0</v>
      </c>
    </row>
    <row r="18" spans="1:14" ht="12.75" customHeight="1">
      <c r="A18" s="170">
        <v>20129</v>
      </c>
      <c r="B18" s="172" t="s">
        <v>240</v>
      </c>
      <c r="C18" s="173"/>
      <c r="D18" s="169">
        <f t="shared" si="5"/>
        <v>0</v>
      </c>
      <c r="E18" s="173"/>
      <c r="F18" s="174"/>
      <c r="G18" s="174"/>
      <c r="H18" s="173"/>
      <c r="I18" s="173"/>
      <c r="J18" s="174"/>
      <c r="K18" s="169">
        <f t="shared" si="2"/>
        <v>0</v>
      </c>
      <c r="L18" s="174"/>
      <c r="M18" s="169">
        <f t="shared" si="3"/>
        <v>0</v>
      </c>
      <c r="N18" s="169">
        <f t="shared" si="4"/>
        <v>0</v>
      </c>
    </row>
    <row r="19" spans="1:14" ht="12.75" customHeight="1">
      <c r="A19" s="170">
        <v>20131</v>
      </c>
      <c r="B19" s="172" t="s">
        <v>241</v>
      </c>
      <c r="C19" s="173"/>
      <c r="D19" s="169">
        <f t="shared" si="5"/>
        <v>0</v>
      </c>
      <c r="E19" s="173"/>
      <c r="F19" s="174"/>
      <c r="G19" s="174"/>
      <c r="H19" s="173"/>
      <c r="I19" s="173"/>
      <c r="J19" s="174"/>
      <c r="K19" s="169">
        <f t="shared" si="2"/>
        <v>0</v>
      </c>
      <c r="L19" s="174"/>
      <c r="M19" s="169">
        <f t="shared" si="3"/>
        <v>0</v>
      </c>
      <c r="N19" s="169">
        <f t="shared" si="4"/>
        <v>0</v>
      </c>
    </row>
    <row r="20" spans="1:14" ht="12.75" customHeight="1">
      <c r="A20" s="170">
        <v>20199</v>
      </c>
      <c r="B20" s="172" t="s">
        <v>242</v>
      </c>
      <c r="C20" s="173"/>
      <c r="D20" s="169">
        <f t="shared" si="5"/>
        <v>0</v>
      </c>
      <c r="E20" s="173"/>
      <c r="F20" s="174"/>
      <c r="G20" s="174"/>
      <c r="H20" s="173"/>
      <c r="I20" s="173"/>
      <c r="J20" s="174"/>
      <c r="K20" s="169">
        <f t="shared" si="2"/>
        <v>0</v>
      </c>
      <c r="L20" s="174"/>
      <c r="M20" s="169">
        <f t="shared" si="3"/>
        <v>0</v>
      </c>
      <c r="N20" s="169">
        <f t="shared" si="4"/>
        <v>0</v>
      </c>
    </row>
    <row r="21" spans="1:14" s="155" customFormat="1" ht="12.75" customHeight="1">
      <c r="A21" s="71">
        <v>203</v>
      </c>
      <c r="B21" s="126" t="s">
        <v>243</v>
      </c>
      <c r="C21" s="169">
        <f>C22</f>
        <v>0</v>
      </c>
      <c r="D21" s="169">
        <f aca="true" t="shared" si="6" ref="D21:N21">D22</f>
        <v>0</v>
      </c>
      <c r="E21" s="169">
        <f t="shared" si="6"/>
        <v>0</v>
      </c>
      <c r="F21" s="169">
        <f t="shared" si="6"/>
        <v>0</v>
      </c>
      <c r="G21" s="169">
        <f t="shared" si="6"/>
        <v>0</v>
      </c>
      <c r="H21" s="169">
        <f t="shared" si="6"/>
        <v>0</v>
      </c>
      <c r="I21" s="169">
        <f t="shared" si="6"/>
        <v>0</v>
      </c>
      <c r="J21" s="169">
        <f t="shared" si="6"/>
        <v>0</v>
      </c>
      <c r="K21" s="169">
        <f t="shared" si="6"/>
        <v>0</v>
      </c>
      <c r="L21" s="169">
        <f t="shared" si="6"/>
        <v>0</v>
      </c>
      <c r="M21" s="169">
        <f t="shared" si="6"/>
        <v>0</v>
      </c>
      <c r="N21" s="169">
        <f t="shared" si="6"/>
        <v>0</v>
      </c>
    </row>
    <row r="22" spans="1:14" s="156" customFormat="1" ht="12.75" customHeight="1">
      <c r="A22" s="71">
        <v>20306</v>
      </c>
      <c r="B22" s="66" t="s">
        <v>244</v>
      </c>
      <c r="C22" s="130"/>
      <c r="D22" s="169">
        <f>SUM(E22:J22)</f>
        <v>0</v>
      </c>
      <c r="E22" s="130"/>
      <c r="F22" s="130"/>
      <c r="G22" s="130"/>
      <c r="H22" s="130"/>
      <c r="I22" s="130"/>
      <c r="J22" s="130"/>
      <c r="K22" s="169">
        <f t="shared" si="2"/>
        <v>0</v>
      </c>
      <c r="L22" s="130"/>
      <c r="M22" s="169">
        <f>K22-L22</f>
        <v>0</v>
      </c>
      <c r="N22" s="169">
        <f t="shared" si="4"/>
        <v>0</v>
      </c>
    </row>
    <row r="23" spans="1:14" ht="12.75" customHeight="1">
      <c r="A23" s="170">
        <v>204</v>
      </c>
      <c r="B23" s="171" t="s">
        <v>245</v>
      </c>
      <c r="C23" s="169">
        <f>SUM(C24:C26)</f>
        <v>0</v>
      </c>
      <c r="D23" s="169">
        <f aca="true" t="shared" si="7" ref="D23:N23">SUM(D24:D26)</f>
        <v>0</v>
      </c>
      <c r="E23" s="169">
        <f t="shared" si="7"/>
        <v>0</v>
      </c>
      <c r="F23" s="169">
        <f t="shared" si="7"/>
        <v>0</v>
      </c>
      <c r="G23" s="169">
        <f t="shared" si="7"/>
        <v>0</v>
      </c>
      <c r="H23" s="169">
        <f t="shared" si="7"/>
        <v>0</v>
      </c>
      <c r="I23" s="169">
        <f t="shared" si="7"/>
        <v>0</v>
      </c>
      <c r="J23" s="169">
        <f t="shared" si="7"/>
        <v>0</v>
      </c>
      <c r="K23" s="169">
        <f t="shared" si="7"/>
        <v>0</v>
      </c>
      <c r="L23" s="169">
        <f t="shared" si="7"/>
        <v>0</v>
      </c>
      <c r="M23" s="169">
        <f t="shared" si="7"/>
        <v>0</v>
      </c>
      <c r="N23" s="169">
        <f t="shared" si="7"/>
        <v>0</v>
      </c>
    </row>
    <row r="24" spans="1:14" s="156" customFormat="1" ht="12.75" customHeight="1">
      <c r="A24" s="71">
        <v>20402</v>
      </c>
      <c r="B24" s="66" t="s">
        <v>246</v>
      </c>
      <c r="C24" s="130"/>
      <c r="D24" s="169">
        <f t="shared" si="5"/>
        <v>0</v>
      </c>
      <c r="E24" s="130"/>
      <c r="F24" s="130"/>
      <c r="G24" s="130"/>
      <c r="H24" s="130"/>
      <c r="I24" s="130"/>
      <c r="J24" s="130"/>
      <c r="K24" s="169">
        <f t="shared" si="2"/>
        <v>0</v>
      </c>
      <c r="L24" s="130"/>
      <c r="M24" s="169">
        <f t="shared" si="3"/>
        <v>0</v>
      </c>
      <c r="N24" s="169">
        <f t="shared" si="4"/>
        <v>0</v>
      </c>
    </row>
    <row r="25" spans="1:14" ht="12.75" customHeight="1">
      <c r="A25" s="170">
        <v>20406</v>
      </c>
      <c r="B25" s="172" t="s">
        <v>247</v>
      </c>
      <c r="C25" s="173"/>
      <c r="D25" s="169">
        <f t="shared" si="5"/>
        <v>0</v>
      </c>
      <c r="E25" s="173"/>
      <c r="F25" s="174">
        <v>0</v>
      </c>
      <c r="G25" s="174">
        <v>0</v>
      </c>
      <c r="H25" s="173">
        <v>0</v>
      </c>
      <c r="I25" s="173">
        <v>0</v>
      </c>
      <c r="J25" s="174">
        <v>0</v>
      </c>
      <c r="K25" s="169">
        <f t="shared" si="2"/>
        <v>0</v>
      </c>
      <c r="L25" s="174"/>
      <c r="M25" s="169">
        <f t="shared" si="3"/>
        <v>0</v>
      </c>
      <c r="N25" s="169">
        <f t="shared" si="4"/>
        <v>0</v>
      </c>
    </row>
    <row r="26" spans="1:14" ht="12.75" customHeight="1">
      <c r="A26" s="170">
        <v>20499</v>
      </c>
      <c r="B26" s="172" t="s">
        <v>248</v>
      </c>
      <c r="C26" s="173"/>
      <c r="D26" s="169">
        <f t="shared" si="5"/>
        <v>0</v>
      </c>
      <c r="E26" s="173"/>
      <c r="F26" s="174">
        <v>0</v>
      </c>
      <c r="G26" s="174">
        <v>0</v>
      </c>
      <c r="H26" s="173">
        <v>0</v>
      </c>
      <c r="I26" s="173">
        <v>0</v>
      </c>
      <c r="J26" s="174">
        <v>0</v>
      </c>
      <c r="K26" s="169">
        <f t="shared" si="2"/>
        <v>0</v>
      </c>
      <c r="L26" s="174"/>
      <c r="M26" s="169">
        <f t="shared" si="3"/>
        <v>0</v>
      </c>
      <c r="N26" s="169">
        <f t="shared" si="4"/>
        <v>0</v>
      </c>
    </row>
    <row r="27" spans="1:14" ht="12.75" customHeight="1">
      <c r="A27" s="170">
        <v>205</v>
      </c>
      <c r="B27" s="171" t="s">
        <v>249</v>
      </c>
      <c r="C27" s="169">
        <f>SUM(C28:C29)</f>
        <v>0</v>
      </c>
      <c r="D27" s="169">
        <f aca="true" t="shared" si="8" ref="D27:N27">SUM(D28:D29)</f>
        <v>0</v>
      </c>
      <c r="E27" s="169">
        <f t="shared" si="8"/>
        <v>0</v>
      </c>
      <c r="F27" s="169">
        <f t="shared" si="8"/>
        <v>0</v>
      </c>
      <c r="G27" s="169">
        <f t="shared" si="8"/>
        <v>0</v>
      </c>
      <c r="H27" s="169">
        <f t="shared" si="8"/>
        <v>0</v>
      </c>
      <c r="I27" s="169">
        <f t="shared" si="8"/>
        <v>0</v>
      </c>
      <c r="J27" s="169">
        <f t="shared" si="8"/>
        <v>0</v>
      </c>
      <c r="K27" s="169">
        <f t="shared" si="8"/>
        <v>0</v>
      </c>
      <c r="L27" s="169">
        <f t="shared" si="8"/>
        <v>0</v>
      </c>
      <c r="M27" s="169">
        <f t="shared" si="8"/>
        <v>0</v>
      </c>
      <c r="N27" s="169">
        <f t="shared" si="8"/>
        <v>0</v>
      </c>
    </row>
    <row r="28" spans="1:14" ht="12.75" customHeight="1">
      <c r="A28" s="170">
        <v>20502</v>
      </c>
      <c r="B28" s="172" t="s">
        <v>250</v>
      </c>
      <c r="C28" s="173"/>
      <c r="D28" s="169">
        <f t="shared" si="5"/>
        <v>0</v>
      </c>
      <c r="E28" s="173"/>
      <c r="F28" s="174">
        <v>0</v>
      </c>
      <c r="G28" s="174">
        <v>0</v>
      </c>
      <c r="H28" s="173">
        <v>0</v>
      </c>
      <c r="I28" s="173">
        <v>0</v>
      </c>
      <c r="J28" s="174">
        <v>0</v>
      </c>
      <c r="K28" s="169">
        <f>C28+D28</f>
        <v>0</v>
      </c>
      <c r="L28" s="174"/>
      <c r="M28" s="169">
        <f>K28-L28</f>
        <v>0</v>
      </c>
      <c r="N28" s="169">
        <f t="shared" si="4"/>
        <v>0</v>
      </c>
    </row>
    <row r="29" spans="1:14" ht="12.75" customHeight="1">
      <c r="A29" s="170">
        <v>20599</v>
      </c>
      <c r="B29" s="172" t="s">
        <v>251</v>
      </c>
      <c r="C29" s="173"/>
      <c r="D29" s="169">
        <f t="shared" si="5"/>
        <v>0</v>
      </c>
      <c r="E29" s="173"/>
      <c r="F29" s="174">
        <v>0</v>
      </c>
      <c r="G29" s="174">
        <v>0</v>
      </c>
      <c r="H29" s="173">
        <v>0</v>
      </c>
      <c r="I29" s="173">
        <v>0</v>
      </c>
      <c r="J29" s="174">
        <v>0</v>
      </c>
      <c r="K29" s="169">
        <f>C29+D29</f>
        <v>0</v>
      </c>
      <c r="L29" s="174"/>
      <c r="M29" s="169">
        <f>K29-L29</f>
        <v>0</v>
      </c>
      <c r="N29" s="169">
        <f t="shared" si="4"/>
        <v>0</v>
      </c>
    </row>
    <row r="30" spans="1:14" ht="12.75" customHeight="1">
      <c r="A30" s="170">
        <v>206</v>
      </c>
      <c r="B30" s="171" t="s">
        <v>252</v>
      </c>
      <c r="C30" s="169">
        <f>SUM(C31:C32)</f>
        <v>0</v>
      </c>
      <c r="D30" s="169">
        <f aca="true" t="shared" si="9" ref="D30:N30">SUM(D31:D32)</f>
        <v>0</v>
      </c>
      <c r="E30" s="169">
        <f t="shared" si="9"/>
        <v>0</v>
      </c>
      <c r="F30" s="169">
        <f t="shared" si="9"/>
        <v>0</v>
      </c>
      <c r="G30" s="169">
        <f t="shared" si="9"/>
        <v>0</v>
      </c>
      <c r="H30" s="169">
        <f t="shared" si="9"/>
        <v>0</v>
      </c>
      <c r="I30" s="169">
        <f t="shared" si="9"/>
        <v>0</v>
      </c>
      <c r="J30" s="169">
        <f t="shared" si="9"/>
        <v>0</v>
      </c>
      <c r="K30" s="169">
        <f t="shared" si="9"/>
        <v>0</v>
      </c>
      <c r="L30" s="169">
        <f t="shared" si="9"/>
        <v>0</v>
      </c>
      <c r="M30" s="169">
        <f t="shared" si="9"/>
        <v>0</v>
      </c>
      <c r="N30" s="169">
        <f t="shared" si="9"/>
        <v>0</v>
      </c>
    </row>
    <row r="31" spans="1:14" s="156" customFormat="1" ht="12.75" customHeight="1">
      <c r="A31" s="71">
        <v>20607</v>
      </c>
      <c r="B31" s="66" t="s">
        <v>253</v>
      </c>
      <c r="C31" s="130"/>
      <c r="D31" s="169">
        <f t="shared" si="5"/>
        <v>0</v>
      </c>
      <c r="E31" s="130"/>
      <c r="F31" s="130"/>
      <c r="G31" s="130"/>
      <c r="H31" s="130"/>
      <c r="I31" s="130"/>
      <c r="J31" s="130"/>
      <c r="K31" s="169">
        <f>C31+D31</f>
        <v>0</v>
      </c>
      <c r="L31" s="130"/>
      <c r="M31" s="169">
        <f>K31-L31</f>
        <v>0</v>
      </c>
      <c r="N31" s="169">
        <f t="shared" si="4"/>
        <v>0</v>
      </c>
    </row>
    <row r="32" spans="1:14" ht="12.75" customHeight="1">
      <c r="A32" s="170">
        <v>20699</v>
      </c>
      <c r="B32" s="172" t="s">
        <v>254</v>
      </c>
      <c r="C32" s="173"/>
      <c r="D32" s="169">
        <f t="shared" si="5"/>
        <v>0</v>
      </c>
      <c r="E32" s="173"/>
      <c r="F32" s="174">
        <v>0</v>
      </c>
      <c r="G32" s="174">
        <v>0</v>
      </c>
      <c r="H32" s="173">
        <v>0</v>
      </c>
      <c r="I32" s="173">
        <v>0</v>
      </c>
      <c r="J32" s="174">
        <v>0</v>
      </c>
      <c r="K32" s="169">
        <f>C32+D32</f>
        <v>0</v>
      </c>
      <c r="L32" s="174"/>
      <c r="M32" s="169">
        <f>K32-L32</f>
        <v>0</v>
      </c>
      <c r="N32" s="169">
        <f t="shared" si="4"/>
        <v>0</v>
      </c>
    </row>
    <row r="33" spans="1:14" ht="12.75" customHeight="1">
      <c r="A33" s="170">
        <v>207</v>
      </c>
      <c r="B33" s="171" t="s">
        <v>255</v>
      </c>
      <c r="C33" s="169">
        <f aca="true" t="shared" si="10" ref="C33:N33">SUM(C34:C38)</f>
        <v>0</v>
      </c>
      <c r="D33" s="169">
        <f t="shared" si="10"/>
        <v>0</v>
      </c>
      <c r="E33" s="169">
        <f t="shared" si="10"/>
        <v>0</v>
      </c>
      <c r="F33" s="169">
        <f t="shared" si="10"/>
        <v>0</v>
      </c>
      <c r="G33" s="169">
        <f t="shared" si="10"/>
        <v>0</v>
      </c>
      <c r="H33" s="169">
        <f t="shared" si="10"/>
        <v>0</v>
      </c>
      <c r="I33" s="169">
        <f t="shared" si="10"/>
        <v>0</v>
      </c>
      <c r="J33" s="169">
        <f t="shared" si="10"/>
        <v>0</v>
      </c>
      <c r="K33" s="169">
        <f t="shared" si="10"/>
        <v>0</v>
      </c>
      <c r="L33" s="169">
        <f t="shared" si="10"/>
        <v>0</v>
      </c>
      <c r="M33" s="169">
        <f t="shared" si="10"/>
        <v>0</v>
      </c>
      <c r="N33" s="169">
        <f t="shared" si="10"/>
        <v>0</v>
      </c>
    </row>
    <row r="34" spans="1:14" ht="12.75" customHeight="1">
      <c r="A34" s="170">
        <v>20701</v>
      </c>
      <c r="B34" s="175" t="s">
        <v>256</v>
      </c>
      <c r="C34" s="173"/>
      <c r="D34" s="169">
        <f t="shared" si="5"/>
        <v>0</v>
      </c>
      <c r="E34" s="173"/>
      <c r="F34" s="174"/>
      <c r="G34" s="174"/>
      <c r="H34" s="173"/>
      <c r="I34" s="173"/>
      <c r="J34" s="174">
        <v>0</v>
      </c>
      <c r="K34" s="169">
        <f>C34+D34</f>
        <v>0</v>
      </c>
      <c r="L34" s="174"/>
      <c r="M34" s="169">
        <f>K34-L34</f>
        <v>0</v>
      </c>
      <c r="N34" s="169">
        <f t="shared" si="4"/>
        <v>0</v>
      </c>
    </row>
    <row r="35" spans="1:14" ht="12.75" customHeight="1">
      <c r="A35" s="170">
        <v>20702</v>
      </c>
      <c r="B35" s="175" t="s">
        <v>257</v>
      </c>
      <c r="C35" s="173"/>
      <c r="D35" s="169">
        <f t="shared" si="5"/>
        <v>0</v>
      </c>
      <c r="E35" s="173"/>
      <c r="F35" s="174">
        <v>0</v>
      </c>
      <c r="G35" s="174">
        <v>0</v>
      </c>
      <c r="H35" s="173">
        <v>0</v>
      </c>
      <c r="I35" s="173">
        <v>0</v>
      </c>
      <c r="J35" s="174">
        <v>0</v>
      </c>
      <c r="K35" s="169">
        <f>C35+D35</f>
        <v>0</v>
      </c>
      <c r="L35" s="174"/>
      <c r="M35" s="169">
        <f>K35-L35</f>
        <v>0</v>
      </c>
      <c r="N35" s="169">
        <f t="shared" si="4"/>
        <v>0</v>
      </c>
    </row>
    <row r="36" spans="1:14" ht="12.75" customHeight="1">
      <c r="A36" s="170">
        <v>20703</v>
      </c>
      <c r="B36" s="175" t="s">
        <v>258</v>
      </c>
      <c r="C36" s="173"/>
      <c r="D36" s="169">
        <f t="shared" si="5"/>
        <v>0</v>
      </c>
      <c r="E36" s="173"/>
      <c r="F36" s="174"/>
      <c r="G36" s="174"/>
      <c r="H36" s="173"/>
      <c r="I36" s="173"/>
      <c r="J36" s="174"/>
      <c r="K36" s="169">
        <f>C36+D36</f>
        <v>0</v>
      </c>
      <c r="L36" s="174"/>
      <c r="M36" s="169">
        <f>K36-L36</f>
        <v>0</v>
      </c>
      <c r="N36" s="169">
        <f t="shared" si="4"/>
        <v>0</v>
      </c>
    </row>
    <row r="37" spans="1:14" ht="12.75" customHeight="1">
      <c r="A37" s="170">
        <v>20704</v>
      </c>
      <c r="B37" s="175" t="s">
        <v>259</v>
      </c>
      <c r="C37" s="173"/>
      <c r="D37" s="169">
        <f t="shared" si="5"/>
        <v>0</v>
      </c>
      <c r="E37" s="173"/>
      <c r="F37" s="174">
        <v>0</v>
      </c>
      <c r="G37" s="174">
        <v>0</v>
      </c>
      <c r="H37" s="173">
        <v>0</v>
      </c>
      <c r="I37" s="173">
        <v>0</v>
      </c>
      <c r="J37" s="174">
        <v>0</v>
      </c>
      <c r="K37" s="169">
        <f>C37+D37</f>
        <v>0</v>
      </c>
      <c r="L37" s="174"/>
      <c r="M37" s="169">
        <f>K37-L37</f>
        <v>0</v>
      </c>
      <c r="N37" s="169">
        <f t="shared" si="4"/>
        <v>0</v>
      </c>
    </row>
    <row r="38" spans="1:14" ht="12.75" customHeight="1">
      <c r="A38" s="170">
        <v>20799</v>
      </c>
      <c r="B38" s="172" t="s">
        <v>260</v>
      </c>
      <c r="C38" s="173"/>
      <c r="D38" s="169">
        <f t="shared" si="5"/>
        <v>0</v>
      </c>
      <c r="E38" s="173"/>
      <c r="F38" s="174">
        <v>0</v>
      </c>
      <c r="G38" s="174">
        <v>0</v>
      </c>
      <c r="H38" s="173">
        <v>0</v>
      </c>
      <c r="I38" s="173">
        <v>0</v>
      </c>
      <c r="J38" s="174">
        <v>0</v>
      </c>
      <c r="K38" s="169">
        <f>C38+D38</f>
        <v>0</v>
      </c>
      <c r="L38" s="174"/>
      <c r="M38" s="169">
        <f>K38-L38</f>
        <v>0</v>
      </c>
      <c r="N38" s="169">
        <f t="shared" si="4"/>
        <v>0</v>
      </c>
    </row>
    <row r="39" spans="1:14" ht="12.75" customHeight="1">
      <c r="A39" s="170">
        <v>208</v>
      </c>
      <c r="B39" s="171" t="s">
        <v>261</v>
      </c>
      <c r="C39" s="169">
        <f aca="true" t="shared" si="11" ref="C39:N39">SUM(C40:C45)</f>
        <v>1864900</v>
      </c>
      <c r="D39" s="169">
        <f t="shared" si="11"/>
        <v>1173919</v>
      </c>
      <c r="E39" s="169">
        <f t="shared" si="11"/>
        <v>94019</v>
      </c>
      <c r="F39" s="169">
        <f t="shared" si="11"/>
        <v>0</v>
      </c>
      <c r="G39" s="169">
        <f t="shared" si="11"/>
        <v>0</v>
      </c>
      <c r="H39" s="169">
        <f t="shared" si="11"/>
        <v>0</v>
      </c>
      <c r="I39" s="169">
        <f t="shared" si="11"/>
        <v>1079900</v>
      </c>
      <c r="J39" s="169">
        <f t="shared" si="11"/>
        <v>0</v>
      </c>
      <c r="K39" s="169">
        <f t="shared" si="11"/>
        <v>3038819</v>
      </c>
      <c r="L39" s="169">
        <f t="shared" si="11"/>
        <v>2572714</v>
      </c>
      <c r="M39" s="169">
        <f t="shared" si="11"/>
        <v>466105</v>
      </c>
      <c r="N39" s="169">
        <f t="shared" si="11"/>
        <v>466105</v>
      </c>
    </row>
    <row r="40" spans="1:14" ht="12.75" customHeight="1">
      <c r="A40" s="170">
        <v>20801</v>
      </c>
      <c r="B40" s="172" t="s">
        <v>262</v>
      </c>
      <c r="C40" s="173">
        <v>64600</v>
      </c>
      <c r="D40" s="169">
        <f t="shared" si="5"/>
        <v>556</v>
      </c>
      <c r="E40" s="173">
        <v>556</v>
      </c>
      <c r="F40" s="174"/>
      <c r="G40" s="174"/>
      <c r="H40" s="173"/>
      <c r="I40" s="173"/>
      <c r="J40" s="174"/>
      <c r="K40" s="169">
        <f aca="true" t="shared" si="12" ref="K40:K51">C40+D40</f>
        <v>65156</v>
      </c>
      <c r="L40" s="174">
        <v>47556</v>
      </c>
      <c r="M40" s="169">
        <f aca="true" t="shared" si="13" ref="M40:M45">K40-L40</f>
        <v>17600</v>
      </c>
      <c r="N40" s="169">
        <f t="shared" si="4"/>
        <v>17600</v>
      </c>
    </row>
    <row r="41" spans="1:14" ht="12.75" customHeight="1">
      <c r="A41" s="170">
        <v>20802</v>
      </c>
      <c r="B41" s="172" t="s">
        <v>263</v>
      </c>
      <c r="C41" s="173">
        <v>1711700</v>
      </c>
      <c r="D41" s="169">
        <f t="shared" si="5"/>
        <v>1105763</v>
      </c>
      <c r="E41" s="173">
        <v>93463</v>
      </c>
      <c r="F41" s="174"/>
      <c r="G41" s="174"/>
      <c r="H41" s="173"/>
      <c r="I41" s="173">
        <v>1012300</v>
      </c>
      <c r="J41" s="174"/>
      <c r="K41" s="169">
        <f t="shared" si="12"/>
        <v>2817463</v>
      </c>
      <c r="L41" s="174">
        <v>2368958</v>
      </c>
      <c r="M41" s="169">
        <f t="shared" si="13"/>
        <v>448505</v>
      </c>
      <c r="N41" s="169">
        <f t="shared" si="4"/>
        <v>448505</v>
      </c>
    </row>
    <row r="42" spans="1:14" ht="12.75" customHeight="1">
      <c r="A42" s="170">
        <v>20805</v>
      </c>
      <c r="B42" s="172" t="s">
        <v>264</v>
      </c>
      <c r="C42" s="173">
        <v>88600</v>
      </c>
      <c r="D42" s="169">
        <f t="shared" si="5"/>
        <v>67600</v>
      </c>
      <c r="E42" s="173"/>
      <c r="F42" s="174">
        <v>0</v>
      </c>
      <c r="G42" s="174">
        <v>0</v>
      </c>
      <c r="H42" s="173">
        <v>0</v>
      </c>
      <c r="I42" s="173">
        <v>67600</v>
      </c>
      <c r="J42" s="174">
        <v>0</v>
      </c>
      <c r="K42" s="169">
        <f t="shared" si="12"/>
        <v>156200</v>
      </c>
      <c r="L42" s="174">
        <v>156200</v>
      </c>
      <c r="M42" s="169">
        <f t="shared" si="13"/>
        <v>0</v>
      </c>
      <c r="N42" s="169">
        <f t="shared" si="4"/>
        <v>0</v>
      </c>
    </row>
    <row r="43" spans="1:14" ht="12.75" customHeight="1">
      <c r="A43" s="170">
        <v>20808</v>
      </c>
      <c r="B43" s="172" t="s">
        <v>265</v>
      </c>
      <c r="C43" s="173"/>
      <c r="D43" s="169">
        <f t="shared" si="5"/>
        <v>0</v>
      </c>
      <c r="E43" s="173"/>
      <c r="F43" s="174">
        <v>0</v>
      </c>
      <c r="G43" s="174">
        <v>0</v>
      </c>
      <c r="H43" s="173">
        <v>0</v>
      </c>
      <c r="I43" s="173">
        <v>0</v>
      </c>
      <c r="J43" s="174">
        <v>0</v>
      </c>
      <c r="K43" s="169">
        <f t="shared" si="12"/>
        <v>0</v>
      </c>
      <c r="L43" s="174"/>
      <c r="M43" s="169">
        <f t="shared" si="13"/>
        <v>0</v>
      </c>
      <c r="N43" s="169">
        <f t="shared" si="4"/>
        <v>0</v>
      </c>
    </row>
    <row r="44" spans="1:14" ht="12.75" customHeight="1">
      <c r="A44" s="170">
        <v>20812</v>
      </c>
      <c r="B44" s="172" t="s">
        <v>266</v>
      </c>
      <c r="C44" s="173"/>
      <c r="D44" s="169">
        <f t="shared" si="5"/>
        <v>0</v>
      </c>
      <c r="E44" s="173"/>
      <c r="F44" s="174">
        <v>0</v>
      </c>
      <c r="G44" s="174">
        <v>0</v>
      </c>
      <c r="H44" s="173">
        <v>0</v>
      </c>
      <c r="I44" s="173">
        <v>0</v>
      </c>
      <c r="J44" s="174">
        <v>0</v>
      </c>
      <c r="K44" s="169">
        <f t="shared" si="12"/>
        <v>0</v>
      </c>
      <c r="L44" s="174"/>
      <c r="M44" s="169">
        <f t="shared" si="13"/>
        <v>0</v>
      </c>
      <c r="N44" s="169">
        <f t="shared" si="4"/>
        <v>0</v>
      </c>
    </row>
    <row r="45" spans="1:14" ht="12.75" customHeight="1">
      <c r="A45" s="170">
        <v>20899</v>
      </c>
      <c r="B45" s="172" t="s">
        <v>267</v>
      </c>
      <c r="C45" s="173"/>
      <c r="D45" s="169">
        <f t="shared" si="5"/>
        <v>0</v>
      </c>
      <c r="E45" s="173"/>
      <c r="F45" s="174">
        <v>0</v>
      </c>
      <c r="G45" s="174">
        <v>0</v>
      </c>
      <c r="H45" s="173">
        <v>0</v>
      </c>
      <c r="I45" s="173">
        <v>0</v>
      </c>
      <c r="J45" s="174">
        <v>0</v>
      </c>
      <c r="K45" s="169">
        <f t="shared" si="12"/>
        <v>0</v>
      </c>
      <c r="L45" s="174"/>
      <c r="M45" s="169">
        <f t="shared" si="13"/>
        <v>0</v>
      </c>
      <c r="N45" s="169">
        <f t="shared" si="4"/>
        <v>0</v>
      </c>
    </row>
    <row r="46" spans="1:14" ht="12.75" customHeight="1">
      <c r="A46" s="170">
        <v>210</v>
      </c>
      <c r="B46" s="171" t="s">
        <v>268</v>
      </c>
      <c r="C46" s="169">
        <f>SUM(C47:C51)</f>
        <v>260700</v>
      </c>
      <c r="D46" s="169">
        <f aca="true" t="shared" si="14" ref="D46:N46">SUM(D47:D51)</f>
        <v>4008</v>
      </c>
      <c r="E46" s="169">
        <f t="shared" si="14"/>
        <v>4008</v>
      </c>
      <c r="F46" s="169">
        <f t="shared" si="14"/>
        <v>0</v>
      </c>
      <c r="G46" s="169">
        <f t="shared" si="14"/>
        <v>0</v>
      </c>
      <c r="H46" s="169">
        <f t="shared" si="14"/>
        <v>0</v>
      </c>
      <c r="I46" s="169">
        <f t="shared" si="14"/>
        <v>0</v>
      </c>
      <c r="J46" s="169">
        <f t="shared" si="14"/>
        <v>0</v>
      </c>
      <c r="K46" s="169">
        <f t="shared" si="14"/>
        <v>264708</v>
      </c>
      <c r="L46" s="169">
        <f t="shared" si="14"/>
        <v>171982</v>
      </c>
      <c r="M46" s="169">
        <f t="shared" si="14"/>
        <v>92726</v>
      </c>
      <c r="N46" s="169">
        <f t="shared" si="14"/>
        <v>92726</v>
      </c>
    </row>
    <row r="47" spans="1:14" ht="12.75" customHeight="1">
      <c r="A47" s="170">
        <v>21001</v>
      </c>
      <c r="B47" s="172" t="s">
        <v>269</v>
      </c>
      <c r="C47" s="173"/>
      <c r="D47" s="169">
        <f t="shared" si="5"/>
        <v>0</v>
      </c>
      <c r="E47" s="173"/>
      <c r="F47" s="174"/>
      <c r="G47" s="174"/>
      <c r="H47" s="173"/>
      <c r="I47" s="173"/>
      <c r="J47" s="174"/>
      <c r="K47" s="169">
        <f>C47+D47</f>
        <v>0</v>
      </c>
      <c r="L47" s="174"/>
      <c r="M47" s="169">
        <f>K47-L47</f>
        <v>0</v>
      </c>
      <c r="N47" s="169">
        <f t="shared" si="4"/>
        <v>0</v>
      </c>
    </row>
    <row r="48" spans="1:14" s="156" customFormat="1" ht="12.75" customHeight="1">
      <c r="A48" s="71">
        <v>21003</v>
      </c>
      <c r="B48" s="66" t="s">
        <v>270</v>
      </c>
      <c r="C48" s="130"/>
      <c r="D48" s="169">
        <f t="shared" si="5"/>
        <v>0</v>
      </c>
      <c r="E48" s="130"/>
      <c r="F48" s="130"/>
      <c r="G48" s="130"/>
      <c r="H48" s="130"/>
      <c r="I48" s="130"/>
      <c r="J48" s="130"/>
      <c r="K48" s="169">
        <f>C48+D48</f>
        <v>0</v>
      </c>
      <c r="L48" s="130"/>
      <c r="M48" s="169">
        <f>K48-L48</f>
        <v>0</v>
      </c>
      <c r="N48" s="169">
        <f t="shared" si="4"/>
        <v>0</v>
      </c>
    </row>
    <row r="49" spans="1:14" ht="12.75" customHeight="1">
      <c r="A49" s="170">
        <v>21005</v>
      </c>
      <c r="B49" s="172" t="s">
        <v>271</v>
      </c>
      <c r="C49" s="173"/>
      <c r="D49" s="169">
        <f t="shared" si="5"/>
        <v>0</v>
      </c>
      <c r="E49" s="173"/>
      <c r="F49" s="174"/>
      <c r="G49" s="174"/>
      <c r="H49" s="173"/>
      <c r="I49" s="173"/>
      <c r="J49" s="174"/>
      <c r="K49" s="169">
        <f>C49+D49</f>
        <v>0</v>
      </c>
      <c r="L49" s="174"/>
      <c r="M49" s="169">
        <f>K49-L49</f>
        <v>0</v>
      </c>
      <c r="N49" s="169">
        <f t="shared" si="4"/>
        <v>0</v>
      </c>
    </row>
    <row r="50" spans="1:14" ht="12.75" customHeight="1">
      <c r="A50" s="131">
        <v>21007</v>
      </c>
      <c r="B50" s="132" t="s">
        <v>272</v>
      </c>
      <c r="C50" s="173">
        <v>260700</v>
      </c>
      <c r="D50" s="169">
        <f t="shared" si="5"/>
        <v>4008</v>
      </c>
      <c r="E50" s="173">
        <v>4008</v>
      </c>
      <c r="F50" s="174"/>
      <c r="G50" s="174"/>
      <c r="H50" s="173"/>
      <c r="I50" s="173"/>
      <c r="J50" s="174"/>
      <c r="K50" s="169">
        <f t="shared" si="12"/>
        <v>264708</v>
      </c>
      <c r="L50" s="174">
        <v>171982</v>
      </c>
      <c r="M50" s="169">
        <f>K50-L50</f>
        <v>92726</v>
      </c>
      <c r="N50" s="169">
        <f t="shared" si="4"/>
        <v>92726</v>
      </c>
    </row>
    <row r="51" spans="1:14" ht="12.75" customHeight="1">
      <c r="A51" s="170">
        <v>21099</v>
      </c>
      <c r="B51" s="172" t="s">
        <v>273</v>
      </c>
      <c r="C51" s="173"/>
      <c r="D51" s="169">
        <f t="shared" si="5"/>
        <v>0</v>
      </c>
      <c r="E51" s="173"/>
      <c r="F51" s="174">
        <v>0</v>
      </c>
      <c r="G51" s="174">
        <v>0</v>
      </c>
      <c r="H51" s="173">
        <v>0</v>
      </c>
      <c r="I51" s="173">
        <v>0</v>
      </c>
      <c r="J51" s="174">
        <v>0</v>
      </c>
      <c r="K51" s="169">
        <f t="shared" si="12"/>
        <v>0</v>
      </c>
      <c r="L51" s="174"/>
      <c r="M51" s="169">
        <f>K51-L51</f>
        <v>0</v>
      </c>
      <c r="N51" s="169">
        <f t="shared" si="4"/>
        <v>0</v>
      </c>
    </row>
    <row r="52" spans="1:14" ht="12.75" customHeight="1">
      <c r="A52" s="131">
        <v>211</v>
      </c>
      <c r="B52" s="65" t="s">
        <v>274</v>
      </c>
      <c r="C52" s="169">
        <f>C53</f>
        <v>0</v>
      </c>
      <c r="D52" s="169">
        <f aca="true" t="shared" si="15" ref="D52:N52">D53</f>
        <v>0</v>
      </c>
      <c r="E52" s="169">
        <f t="shared" si="15"/>
        <v>0</v>
      </c>
      <c r="F52" s="169">
        <f t="shared" si="15"/>
        <v>0</v>
      </c>
      <c r="G52" s="169">
        <f t="shared" si="15"/>
        <v>0</v>
      </c>
      <c r="H52" s="169">
        <f t="shared" si="15"/>
        <v>0</v>
      </c>
      <c r="I52" s="169">
        <f t="shared" si="15"/>
        <v>0</v>
      </c>
      <c r="J52" s="169">
        <f t="shared" si="15"/>
        <v>0</v>
      </c>
      <c r="K52" s="169">
        <f t="shared" si="15"/>
        <v>0</v>
      </c>
      <c r="L52" s="169">
        <f t="shared" si="15"/>
        <v>0</v>
      </c>
      <c r="M52" s="169">
        <f t="shared" si="15"/>
        <v>0</v>
      </c>
      <c r="N52" s="169">
        <f t="shared" si="15"/>
        <v>0</v>
      </c>
    </row>
    <row r="53" spans="1:14" ht="12.75" customHeight="1">
      <c r="A53" s="71">
        <v>21103</v>
      </c>
      <c r="B53" s="66" t="s">
        <v>275</v>
      </c>
      <c r="C53" s="173"/>
      <c r="D53" s="169">
        <f t="shared" si="5"/>
        <v>0</v>
      </c>
      <c r="E53" s="173"/>
      <c r="F53" s="174"/>
      <c r="G53" s="174"/>
      <c r="H53" s="173"/>
      <c r="I53" s="173"/>
      <c r="J53" s="174"/>
      <c r="K53" s="169">
        <f>C53+D53</f>
        <v>0</v>
      </c>
      <c r="L53" s="174"/>
      <c r="M53" s="169">
        <f>K53-L53</f>
        <v>0</v>
      </c>
      <c r="N53" s="169">
        <f>M53</f>
        <v>0</v>
      </c>
    </row>
    <row r="54" spans="1:14" ht="12.75" customHeight="1">
      <c r="A54" s="170">
        <v>212</v>
      </c>
      <c r="B54" s="171" t="s">
        <v>276</v>
      </c>
      <c r="C54" s="169">
        <f aca="true" t="shared" si="16" ref="C54:N54">SUM(C55:C59)</f>
        <v>5514500</v>
      </c>
      <c r="D54" s="169">
        <f t="shared" si="16"/>
        <v>2458212</v>
      </c>
      <c r="E54" s="169">
        <f t="shared" si="16"/>
        <v>325812</v>
      </c>
      <c r="F54" s="169">
        <f t="shared" si="16"/>
        <v>0</v>
      </c>
      <c r="G54" s="169">
        <f t="shared" si="16"/>
        <v>0</v>
      </c>
      <c r="H54" s="169">
        <f t="shared" si="16"/>
        <v>0</v>
      </c>
      <c r="I54" s="169">
        <f t="shared" si="16"/>
        <v>2132400</v>
      </c>
      <c r="J54" s="169">
        <f t="shared" si="16"/>
        <v>0</v>
      </c>
      <c r="K54" s="169">
        <f t="shared" si="16"/>
        <v>7972712</v>
      </c>
      <c r="L54" s="169">
        <f t="shared" si="16"/>
        <v>7945912</v>
      </c>
      <c r="M54" s="169">
        <f t="shared" si="16"/>
        <v>26800</v>
      </c>
      <c r="N54" s="169">
        <f t="shared" si="16"/>
        <v>26800</v>
      </c>
    </row>
    <row r="55" spans="1:14" ht="12.75" customHeight="1">
      <c r="A55" s="170">
        <v>21201</v>
      </c>
      <c r="B55" s="172" t="s">
        <v>277</v>
      </c>
      <c r="C55" s="173"/>
      <c r="D55" s="169">
        <f t="shared" si="5"/>
        <v>15000</v>
      </c>
      <c r="E55" s="173">
        <v>15000</v>
      </c>
      <c r="F55" s="174"/>
      <c r="G55" s="174"/>
      <c r="H55" s="173"/>
      <c r="I55" s="173"/>
      <c r="J55" s="174">
        <v>0</v>
      </c>
      <c r="K55" s="169">
        <f>C55+D55</f>
        <v>15000</v>
      </c>
      <c r="L55" s="174">
        <v>15000</v>
      </c>
      <c r="M55" s="169">
        <f>K55-L55</f>
        <v>0</v>
      </c>
      <c r="N55" s="169">
        <f t="shared" si="4"/>
        <v>0</v>
      </c>
    </row>
    <row r="56" spans="1:14" ht="12.75" customHeight="1">
      <c r="A56" s="170">
        <v>21202</v>
      </c>
      <c r="B56" s="172" t="s">
        <v>278</v>
      </c>
      <c r="C56" s="173"/>
      <c r="D56" s="169">
        <f t="shared" si="5"/>
        <v>0</v>
      </c>
      <c r="E56" s="173"/>
      <c r="F56" s="174"/>
      <c r="G56" s="174"/>
      <c r="H56" s="173"/>
      <c r="I56" s="173"/>
      <c r="J56" s="174">
        <v>0</v>
      </c>
      <c r="K56" s="169">
        <f>C56+D56</f>
        <v>0</v>
      </c>
      <c r="L56" s="174"/>
      <c r="M56" s="169">
        <f>K56-L56</f>
        <v>0</v>
      </c>
      <c r="N56" s="169">
        <f t="shared" si="4"/>
        <v>0</v>
      </c>
    </row>
    <row r="57" spans="1:14" ht="12.75" customHeight="1">
      <c r="A57" s="170">
        <v>21203</v>
      </c>
      <c r="B57" s="172" t="s">
        <v>279</v>
      </c>
      <c r="C57" s="173"/>
      <c r="D57" s="169">
        <f t="shared" si="5"/>
        <v>0</v>
      </c>
      <c r="E57" s="173"/>
      <c r="F57" s="174"/>
      <c r="G57" s="174"/>
      <c r="H57" s="173"/>
      <c r="I57" s="173"/>
      <c r="J57" s="174">
        <v>0</v>
      </c>
      <c r="K57" s="169">
        <f aca="true" t="shared" si="17" ref="K57:K69">C57+D57</f>
        <v>0</v>
      </c>
      <c r="L57" s="174"/>
      <c r="M57" s="169">
        <f>K57-L57</f>
        <v>0</v>
      </c>
      <c r="N57" s="169">
        <f t="shared" si="4"/>
        <v>0</v>
      </c>
    </row>
    <row r="58" spans="1:14" ht="12.75" customHeight="1">
      <c r="A58" s="170">
        <v>21205</v>
      </c>
      <c r="B58" s="172" t="s">
        <v>280</v>
      </c>
      <c r="C58" s="173">
        <v>5514500</v>
      </c>
      <c r="D58" s="169">
        <f t="shared" si="5"/>
        <v>2443212</v>
      </c>
      <c r="E58" s="173">
        <v>310812</v>
      </c>
      <c r="F58" s="174"/>
      <c r="G58" s="174"/>
      <c r="H58" s="173"/>
      <c r="I58" s="173">
        <v>2132400</v>
      </c>
      <c r="J58" s="174">
        <v>0</v>
      </c>
      <c r="K58" s="169">
        <f t="shared" si="17"/>
        <v>7957712</v>
      </c>
      <c r="L58" s="174">
        <v>7930912</v>
      </c>
      <c r="M58" s="169">
        <f>K58-L58</f>
        <v>26800</v>
      </c>
      <c r="N58" s="169">
        <f t="shared" si="4"/>
        <v>26800</v>
      </c>
    </row>
    <row r="59" spans="1:14" ht="12.75" customHeight="1">
      <c r="A59" s="170">
        <v>21299</v>
      </c>
      <c r="B59" s="172" t="s">
        <v>281</v>
      </c>
      <c r="C59" s="173"/>
      <c r="D59" s="169">
        <f t="shared" si="5"/>
        <v>0</v>
      </c>
      <c r="E59" s="173"/>
      <c r="F59" s="174"/>
      <c r="G59" s="174"/>
      <c r="H59" s="173"/>
      <c r="I59" s="173"/>
      <c r="J59" s="174">
        <v>0</v>
      </c>
      <c r="K59" s="169">
        <f t="shared" si="17"/>
        <v>0</v>
      </c>
      <c r="L59" s="174"/>
      <c r="M59" s="169">
        <f>K59-L59</f>
        <v>0</v>
      </c>
      <c r="N59" s="169">
        <f t="shared" si="4"/>
        <v>0</v>
      </c>
    </row>
    <row r="60" spans="1:14" ht="12.75" customHeight="1">
      <c r="A60" s="170">
        <v>213</v>
      </c>
      <c r="B60" s="171" t="s">
        <v>282</v>
      </c>
      <c r="C60" s="169">
        <f aca="true" t="shared" si="18" ref="C60:N60">SUM(C61:C66)</f>
        <v>219600</v>
      </c>
      <c r="D60" s="169">
        <f t="shared" si="18"/>
        <v>442803</v>
      </c>
      <c r="E60" s="169">
        <f t="shared" si="18"/>
        <v>442803</v>
      </c>
      <c r="F60" s="169">
        <f t="shared" si="18"/>
        <v>0</v>
      </c>
      <c r="G60" s="169">
        <f t="shared" si="18"/>
        <v>0</v>
      </c>
      <c r="H60" s="169">
        <f t="shared" si="18"/>
        <v>0</v>
      </c>
      <c r="I60" s="169">
        <f t="shared" si="18"/>
        <v>0</v>
      </c>
      <c r="J60" s="169">
        <f t="shared" si="18"/>
        <v>0</v>
      </c>
      <c r="K60" s="169">
        <f t="shared" si="18"/>
        <v>662403</v>
      </c>
      <c r="L60" s="169">
        <f t="shared" si="18"/>
        <v>523098</v>
      </c>
      <c r="M60" s="169">
        <f t="shared" si="18"/>
        <v>139305</v>
      </c>
      <c r="N60" s="169">
        <f t="shared" si="18"/>
        <v>139305</v>
      </c>
    </row>
    <row r="61" spans="1:14" ht="12.75" customHeight="1">
      <c r="A61" s="170">
        <v>21301</v>
      </c>
      <c r="B61" s="172" t="s">
        <v>283</v>
      </c>
      <c r="C61" s="173">
        <v>219600</v>
      </c>
      <c r="D61" s="169">
        <f t="shared" si="5"/>
        <v>442803</v>
      </c>
      <c r="E61" s="173">
        <v>442803</v>
      </c>
      <c r="F61" s="174">
        <v>0</v>
      </c>
      <c r="G61" s="174">
        <v>0</v>
      </c>
      <c r="H61" s="173">
        <v>0</v>
      </c>
      <c r="I61" s="173">
        <v>0</v>
      </c>
      <c r="J61" s="174">
        <v>0</v>
      </c>
      <c r="K61" s="169">
        <f t="shared" si="17"/>
        <v>662403</v>
      </c>
      <c r="L61" s="174">
        <v>523098</v>
      </c>
      <c r="M61" s="169">
        <f aca="true" t="shared" si="19" ref="M61:M66">K61-L61</f>
        <v>139305</v>
      </c>
      <c r="N61" s="169">
        <f t="shared" si="4"/>
        <v>139305</v>
      </c>
    </row>
    <row r="62" spans="1:14" s="156" customFormat="1" ht="12.75" customHeight="1">
      <c r="A62" s="71">
        <v>21302</v>
      </c>
      <c r="B62" s="66" t="s">
        <v>284</v>
      </c>
      <c r="C62" s="130"/>
      <c r="D62" s="169">
        <f t="shared" si="5"/>
        <v>0</v>
      </c>
      <c r="E62" s="130"/>
      <c r="F62" s="130"/>
      <c r="G62" s="130"/>
      <c r="H62" s="130"/>
      <c r="I62" s="130"/>
      <c r="J62" s="130"/>
      <c r="K62" s="169">
        <f t="shared" si="17"/>
        <v>0</v>
      </c>
      <c r="L62" s="130"/>
      <c r="M62" s="169">
        <f t="shared" si="19"/>
        <v>0</v>
      </c>
      <c r="N62" s="169">
        <f t="shared" si="4"/>
        <v>0</v>
      </c>
    </row>
    <row r="63" spans="1:14" s="156" customFormat="1" ht="12.75" customHeight="1">
      <c r="A63" s="71">
        <v>21303</v>
      </c>
      <c r="B63" s="66" t="s">
        <v>285</v>
      </c>
      <c r="C63" s="130"/>
      <c r="D63" s="169">
        <f t="shared" si="5"/>
        <v>0</v>
      </c>
      <c r="E63" s="130"/>
      <c r="F63" s="130"/>
      <c r="G63" s="130"/>
      <c r="H63" s="130"/>
      <c r="I63" s="130"/>
      <c r="J63" s="130"/>
      <c r="K63" s="169">
        <f t="shared" si="17"/>
        <v>0</v>
      </c>
      <c r="L63" s="130"/>
      <c r="M63" s="169">
        <f t="shared" si="19"/>
        <v>0</v>
      </c>
      <c r="N63" s="169">
        <f t="shared" si="4"/>
        <v>0</v>
      </c>
    </row>
    <row r="64" spans="1:14" ht="12.75" customHeight="1">
      <c r="A64" s="71">
        <v>21305</v>
      </c>
      <c r="B64" s="175" t="s">
        <v>286</v>
      </c>
      <c r="C64" s="173"/>
      <c r="D64" s="169">
        <f t="shared" si="5"/>
        <v>0</v>
      </c>
      <c r="E64" s="173"/>
      <c r="F64" s="174">
        <v>0</v>
      </c>
      <c r="G64" s="174">
        <v>0</v>
      </c>
      <c r="H64" s="173">
        <v>0</v>
      </c>
      <c r="I64" s="173">
        <v>0</v>
      </c>
      <c r="J64" s="174">
        <v>0</v>
      </c>
      <c r="K64" s="169">
        <f t="shared" si="17"/>
        <v>0</v>
      </c>
      <c r="L64" s="174"/>
      <c r="M64" s="169">
        <f t="shared" si="19"/>
        <v>0</v>
      </c>
      <c r="N64" s="169">
        <f t="shared" si="4"/>
        <v>0</v>
      </c>
    </row>
    <row r="65" spans="1:14" ht="12.75" customHeight="1">
      <c r="A65" s="71">
        <v>21307</v>
      </c>
      <c r="B65" s="175" t="s">
        <v>287</v>
      </c>
      <c r="C65" s="173"/>
      <c r="D65" s="169">
        <f t="shared" si="5"/>
        <v>0</v>
      </c>
      <c r="E65" s="173"/>
      <c r="F65" s="174"/>
      <c r="G65" s="174"/>
      <c r="H65" s="173"/>
      <c r="I65" s="173"/>
      <c r="J65" s="174"/>
      <c r="K65" s="169">
        <f t="shared" si="17"/>
        <v>0</v>
      </c>
      <c r="L65" s="174"/>
      <c r="M65" s="169">
        <f t="shared" si="19"/>
        <v>0</v>
      </c>
      <c r="N65" s="169">
        <f t="shared" si="4"/>
        <v>0</v>
      </c>
    </row>
    <row r="66" spans="1:14" ht="12.75" customHeight="1">
      <c r="A66" s="71">
        <v>21399</v>
      </c>
      <c r="B66" s="175" t="s">
        <v>288</v>
      </c>
      <c r="C66" s="173"/>
      <c r="D66" s="169">
        <f t="shared" si="5"/>
        <v>0</v>
      </c>
      <c r="E66" s="173"/>
      <c r="F66" s="174">
        <v>0</v>
      </c>
      <c r="G66" s="174">
        <v>0</v>
      </c>
      <c r="H66" s="173">
        <v>0</v>
      </c>
      <c r="I66" s="173">
        <v>0</v>
      </c>
      <c r="J66" s="174">
        <v>0</v>
      </c>
      <c r="K66" s="169">
        <f t="shared" si="17"/>
        <v>0</v>
      </c>
      <c r="L66" s="174"/>
      <c r="M66" s="169">
        <f t="shared" si="19"/>
        <v>0</v>
      </c>
      <c r="N66" s="169">
        <f t="shared" si="4"/>
        <v>0</v>
      </c>
    </row>
    <row r="67" spans="1:14" ht="12.75" customHeight="1">
      <c r="A67" s="71">
        <v>215</v>
      </c>
      <c r="B67" s="126" t="s">
        <v>289</v>
      </c>
      <c r="C67" s="177">
        <f>C68+C69</f>
        <v>0</v>
      </c>
      <c r="D67" s="177">
        <f aca="true" t="shared" si="20" ref="D67:N67">D68+D69</f>
        <v>225000</v>
      </c>
      <c r="E67" s="177">
        <f t="shared" si="20"/>
        <v>225000</v>
      </c>
      <c r="F67" s="177">
        <f t="shared" si="20"/>
        <v>0</v>
      </c>
      <c r="G67" s="177">
        <f t="shared" si="20"/>
        <v>0</v>
      </c>
      <c r="H67" s="177">
        <f t="shared" si="20"/>
        <v>0</v>
      </c>
      <c r="I67" s="177">
        <f t="shared" si="20"/>
        <v>0</v>
      </c>
      <c r="J67" s="177">
        <f t="shared" si="20"/>
        <v>0</v>
      </c>
      <c r="K67" s="177">
        <f t="shared" si="20"/>
        <v>225000</v>
      </c>
      <c r="L67" s="177">
        <f t="shared" si="20"/>
        <v>225000</v>
      </c>
      <c r="M67" s="177">
        <f t="shared" si="20"/>
        <v>0</v>
      </c>
      <c r="N67" s="177">
        <f t="shared" si="20"/>
        <v>0</v>
      </c>
    </row>
    <row r="68" spans="1:14" ht="12.75" customHeight="1">
      <c r="A68" s="71">
        <v>21508</v>
      </c>
      <c r="B68" s="66" t="s">
        <v>290</v>
      </c>
      <c r="C68" s="173"/>
      <c r="D68" s="169">
        <f t="shared" si="5"/>
        <v>0</v>
      </c>
      <c r="E68" s="173"/>
      <c r="F68" s="174"/>
      <c r="G68" s="174"/>
      <c r="H68" s="173"/>
      <c r="I68" s="173"/>
      <c r="J68" s="174"/>
      <c r="K68" s="169">
        <f t="shared" si="17"/>
        <v>0</v>
      </c>
      <c r="L68" s="174"/>
      <c r="M68" s="169">
        <f>K68-L68</f>
        <v>0</v>
      </c>
      <c r="N68" s="169">
        <f t="shared" si="4"/>
        <v>0</v>
      </c>
    </row>
    <row r="69" spans="1:14" ht="12.75" customHeight="1">
      <c r="A69" s="135">
        <v>2159999</v>
      </c>
      <c r="B69" s="136" t="s">
        <v>291</v>
      </c>
      <c r="C69" s="173"/>
      <c r="D69" s="169">
        <f t="shared" si="5"/>
        <v>225000</v>
      </c>
      <c r="E69" s="173">
        <v>225000</v>
      </c>
      <c r="F69" s="174"/>
      <c r="G69" s="174"/>
      <c r="H69" s="173"/>
      <c r="I69" s="173"/>
      <c r="J69" s="174"/>
      <c r="K69" s="169">
        <f t="shared" si="17"/>
        <v>225000</v>
      </c>
      <c r="L69" s="174">
        <v>225000</v>
      </c>
      <c r="M69" s="169">
        <f>K69-L69</f>
        <v>0</v>
      </c>
      <c r="N69" s="169">
        <f t="shared" si="4"/>
        <v>0</v>
      </c>
    </row>
    <row r="70" spans="1:14" ht="12.75" customHeight="1">
      <c r="A70" s="71">
        <v>216</v>
      </c>
      <c r="B70" s="178" t="s">
        <v>292</v>
      </c>
      <c r="C70" s="169">
        <f aca="true" t="shared" si="21" ref="C70:N70">SUM(C71:C72)+C73</f>
        <v>0</v>
      </c>
      <c r="D70" s="169">
        <f t="shared" si="21"/>
        <v>0</v>
      </c>
      <c r="E70" s="169">
        <f t="shared" si="21"/>
        <v>0</v>
      </c>
      <c r="F70" s="169">
        <f t="shared" si="21"/>
        <v>0</v>
      </c>
      <c r="G70" s="169">
        <f t="shared" si="21"/>
        <v>0</v>
      </c>
      <c r="H70" s="169">
        <f t="shared" si="21"/>
        <v>0</v>
      </c>
      <c r="I70" s="169">
        <f t="shared" si="21"/>
        <v>0</v>
      </c>
      <c r="J70" s="169">
        <f t="shared" si="21"/>
        <v>0</v>
      </c>
      <c r="K70" s="169">
        <f t="shared" si="21"/>
        <v>0</v>
      </c>
      <c r="L70" s="169">
        <f t="shared" si="21"/>
        <v>0</v>
      </c>
      <c r="M70" s="169">
        <f t="shared" si="21"/>
        <v>0</v>
      </c>
      <c r="N70" s="169">
        <f t="shared" si="21"/>
        <v>0</v>
      </c>
    </row>
    <row r="71" spans="1:14" ht="12.75" customHeight="1">
      <c r="A71" s="71">
        <v>21602</v>
      </c>
      <c r="B71" s="175" t="s">
        <v>293</v>
      </c>
      <c r="C71" s="173"/>
      <c r="D71" s="169">
        <f>SUM(E71:J71)</f>
        <v>0</v>
      </c>
      <c r="E71" s="173"/>
      <c r="F71" s="174">
        <v>0</v>
      </c>
      <c r="G71" s="174">
        <v>0</v>
      </c>
      <c r="H71" s="173">
        <v>0</v>
      </c>
      <c r="I71" s="173">
        <v>0</v>
      </c>
      <c r="J71" s="174">
        <v>0</v>
      </c>
      <c r="K71" s="169">
        <f>C71+D71</f>
        <v>0</v>
      </c>
      <c r="L71" s="174"/>
      <c r="M71" s="169">
        <f>K71-L71</f>
        <v>0</v>
      </c>
      <c r="N71" s="169">
        <f>M71</f>
        <v>0</v>
      </c>
    </row>
    <row r="72" spans="1:14" ht="12.75" customHeight="1">
      <c r="A72" s="71">
        <v>21699</v>
      </c>
      <c r="B72" s="175" t="s">
        <v>294</v>
      </c>
      <c r="C72" s="173"/>
      <c r="D72" s="169">
        <f aca="true" t="shared" si="22" ref="D72:D79">SUM(E72:J72)</f>
        <v>0</v>
      </c>
      <c r="E72" s="173"/>
      <c r="F72" s="174">
        <v>0</v>
      </c>
      <c r="G72" s="174">
        <v>0</v>
      </c>
      <c r="H72" s="173">
        <v>0</v>
      </c>
      <c r="I72" s="173">
        <v>0</v>
      </c>
      <c r="J72" s="174">
        <v>0</v>
      </c>
      <c r="K72" s="169">
        <f aca="true" t="shared" si="23" ref="K72:K79">C72+D72</f>
        <v>0</v>
      </c>
      <c r="L72" s="174"/>
      <c r="M72" s="169">
        <f aca="true" t="shared" si="24" ref="M72:M77">K72-L72</f>
        <v>0</v>
      </c>
      <c r="N72" s="169">
        <f aca="true" t="shared" si="25" ref="N72:N77">M72</f>
        <v>0</v>
      </c>
    </row>
    <row r="73" spans="1:14" ht="12.75" customHeight="1">
      <c r="A73" s="131">
        <v>21605</v>
      </c>
      <c r="B73" s="179" t="s">
        <v>295</v>
      </c>
      <c r="C73" s="173"/>
      <c r="D73" s="169">
        <f t="shared" si="22"/>
        <v>0</v>
      </c>
      <c r="E73" s="173"/>
      <c r="F73" s="174">
        <v>0</v>
      </c>
      <c r="G73" s="174">
        <v>0</v>
      </c>
      <c r="H73" s="173">
        <v>0</v>
      </c>
      <c r="I73" s="173">
        <v>0</v>
      </c>
      <c r="J73" s="174">
        <v>0</v>
      </c>
      <c r="K73" s="169">
        <f t="shared" si="23"/>
        <v>0</v>
      </c>
      <c r="L73" s="174"/>
      <c r="M73" s="169">
        <f t="shared" si="24"/>
        <v>0</v>
      </c>
      <c r="N73" s="169">
        <f t="shared" si="25"/>
        <v>0</v>
      </c>
    </row>
    <row r="74" spans="1:14" ht="12.75" customHeight="1">
      <c r="A74" s="131">
        <v>220</v>
      </c>
      <c r="B74" s="65" t="s">
        <v>296</v>
      </c>
      <c r="C74" s="180">
        <f>C75</f>
        <v>0</v>
      </c>
      <c r="D74" s="180">
        <f aca="true" t="shared" si="26" ref="D74:N74">D75</f>
        <v>0</v>
      </c>
      <c r="E74" s="180">
        <f t="shared" si="26"/>
        <v>0</v>
      </c>
      <c r="F74" s="180">
        <f t="shared" si="26"/>
        <v>0</v>
      </c>
      <c r="G74" s="180">
        <f t="shared" si="26"/>
        <v>0</v>
      </c>
      <c r="H74" s="180">
        <f t="shared" si="26"/>
        <v>0</v>
      </c>
      <c r="I74" s="180">
        <f t="shared" si="26"/>
        <v>0</v>
      </c>
      <c r="J74" s="180">
        <f t="shared" si="26"/>
        <v>0</v>
      </c>
      <c r="K74" s="180">
        <f t="shared" si="26"/>
        <v>0</v>
      </c>
      <c r="L74" s="180">
        <f t="shared" si="26"/>
        <v>0</v>
      </c>
      <c r="M74" s="180">
        <f t="shared" si="26"/>
        <v>0</v>
      </c>
      <c r="N74" s="180">
        <f t="shared" si="26"/>
        <v>0</v>
      </c>
    </row>
    <row r="75" spans="1:14" ht="12.75" customHeight="1">
      <c r="A75" s="131">
        <v>22002</v>
      </c>
      <c r="B75" s="132" t="s">
        <v>297</v>
      </c>
      <c r="C75" s="173"/>
      <c r="D75" s="169">
        <f t="shared" si="22"/>
        <v>0</v>
      </c>
      <c r="E75" s="173"/>
      <c r="F75" s="174"/>
      <c r="G75" s="174"/>
      <c r="H75" s="173"/>
      <c r="I75" s="173"/>
      <c r="J75" s="174"/>
      <c r="K75" s="169">
        <f t="shared" si="23"/>
        <v>0</v>
      </c>
      <c r="L75" s="174"/>
      <c r="M75" s="169">
        <f t="shared" si="24"/>
        <v>0</v>
      </c>
      <c r="N75" s="169">
        <f t="shared" si="25"/>
        <v>0</v>
      </c>
    </row>
    <row r="76" spans="1:14" ht="12.75" customHeight="1">
      <c r="A76" s="135">
        <v>221</v>
      </c>
      <c r="B76" s="148" t="s">
        <v>298</v>
      </c>
      <c r="C76" s="180">
        <f>C77</f>
        <v>0</v>
      </c>
      <c r="D76" s="180">
        <f aca="true" t="shared" si="27" ref="D76:N76">D77</f>
        <v>0</v>
      </c>
      <c r="E76" s="180">
        <f t="shared" si="27"/>
        <v>0</v>
      </c>
      <c r="F76" s="180">
        <f t="shared" si="27"/>
        <v>0</v>
      </c>
      <c r="G76" s="180">
        <f t="shared" si="27"/>
        <v>0</v>
      </c>
      <c r="H76" s="180">
        <f t="shared" si="27"/>
        <v>0</v>
      </c>
      <c r="I76" s="180">
        <f t="shared" si="27"/>
        <v>0</v>
      </c>
      <c r="J76" s="180">
        <f t="shared" si="27"/>
        <v>0</v>
      </c>
      <c r="K76" s="180">
        <f t="shared" si="27"/>
        <v>0</v>
      </c>
      <c r="L76" s="180">
        <f t="shared" si="27"/>
        <v>0</v>
      </c>
      <c r="M76" s="180">
        <f t="shared" si="27"/>
        <v>0</v>
      </c>
      <c r="N76" s="180">
        <f t="shared" si="27"/>
        <v>0</v>
      </c>
    </row>
    <row r="77" spans="1:14" ht="12.75" customHeight="1">
      <c r="A77" s="135">
        <v>22101</v>
      </c>
      <c r="B77" s="148" t="s">
        <v>299</v>
      </c>
      <c r="C77" s="173"/>
      <c r="D77" s="169">
        <f t="shared" si="22"/>
        <v>0</v>
      </c>
      <c r="E77" s="173"/>
      <c r="F77" s="174"/>
      <c r="G77" s="174"/>
      <c r="H77" s="173"/>
      <c r="I77" s="173"/>
      <c r="J77" s="174"/>
      <c r="K77" s="169">
        <f t="shared" si="23"/>
        <v>0</v>
      </c>
      <c r="L77" s="174"/>
      <c r="M77" s="169">
        <f t="shared" si="24"/>
        <v>0</v>
      </c>
      <c r="N77" s="169">
        <f t="shared" si="25"/>
        <v>0</v>
      </c>
    </row>
    <row r="78" spans="1:14" ht="12.75" customHeight="1">
      <c r="A78" s="170">
        <v>229</v>
      </c>
      <c r="B78" s="171" t="s">
        <v>300</v>
      </c>
      <c r="C78" s="169">
        <f aca="true" t="shared" si="28" ref="C78:N78">SUM(C79:C79)</f>
        <v>0</v>
      </c>
      <c r="D78" s="169">
        <f t="shared" si="22"/>
        <v>0</v>
      </c>
      <c r="E78" s="169">
        <f t="shared" si="28"/>
        <v>0</v>
      </c>
      <c r="F78" s="169">
        <f t="shared" si="28"/>
        <v>0</v>
      </c>
      <c r="G78" s="169">
        <f t="shared" si="28"/>
        <v>0</v>
      </c>
      <c r="H78" s="169">
        <f t="shared" si="28"/>
        <v>0</v>
      </c>
      <c r="I78" s="169">
        <f t="shared" si="28"/>
        <v>0</v>
      </c>
      <c r="J78" s="169">
        <f t="shared" si="28"/>
        <v>0</v>
      </c>
      <c r="K78" s="169">
        <f t="shared" si="23"/>
        <v>0</v>
      </c>
      <c r="L78" s="169">
        <f t="shared" si="28"/>
        <v>0</v>
      </c>
      <c r="M78" s="169">
        <f t="shared" si="28"/>
        <v>0</v>
      </c>
      <c r="N78" s="169">
        <f t="shared" si="28"/>
        <v>0</v>
      </c>
    </row>
    <row r="79" spans="1:14" ht="12.75" customHeight="1">
      <c r="A79" s="170">
        <v>22999</v>
      </c>
      <c r="B79" s="172" t="s">
        <v>301</v>
      </c>
      <c r="C79" s="173"/>
      <c r="D79" s="169">
        <f t="shared" si="22"/>
        <v>0</v>
      </c>
      <c r="E79" s="173"/>
      <c r="F79" s="174">
        <v>0</v>
      </c>
      <c r="G79" s="174">
        <v>0</v>
      </c>
      <c r="H79" s="173">
        <v>0</v>
      </c>
      <c r="I79" s="173">
        <v>0</v>
      </c>
      <c r="J79" s="174">
        <v>0</v>
      </c>
      <c r="K79" s="169">
        <f t="shared" si="23"/>
        <v>0</v>
      </c>
      <c r="L79" s="174"/>
      <c r="M79" s="169">
        <f>K79-L79</f>
        <v>0</v>
      </c>
      <c r="N79" s="169">
        <f>M79</f>
        <v>0</v>
      </c>
    </row>
  </sheetData>
  <sheetProtection/>
  <mergeCells count="17">
    <mergeCell ref="A1:N1"/>
    <mergeCell ref="A2:N2"/>
    <mergeCell ref="D3:J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  <mergeCell ref="L3:L5"/>
    <mergeCell ref="M3:M5"/>
    <mergeCell ref="N3:N5"/>
  </mergeCells>
  <printOptions horizontalCentered="1"/>
  <pageMargins left="0.39" right="0.39" top="0.79" bottom="0.59" header="0.39" footer="0.39"/>
  <pageSetup horizontalDpi="600" verticalDpi="600" orientation="landscape" paperSize="9" scale="77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showGridLines="0" view="pageBreakPreview" zoomScaleSheetLayoutView="100" workbookViewId="0" topLeftCell="A1">
      <pane xSplit="2" ySplit="3" topLeftCell="C4" activePane="bottomRight" state="frozen"/>
      <selection pane="bottomRight" activeCell="C9" sqref="C9"/>
    </sheetView>
  </sheetViews>
  <sheetFormatPr defaultColWidth="12.125" defaultRowHeight="15" customHeight="1"/>
  <cols>
    <col min="1" max="1" width="11.375" style="52" customWidth="1"/>
    <col min="2" max="2" width="27.50390625" style="118" customWidth="1"/>
    <col min="3" max="3" width="13.00390625" style="52" customWidth="1"/>
    <col min="4" max="4" width="11.375" style="52" customWidth="1"/>
    <col min="5" max="5" width="32.00390625" style="52" customWidth="1"/>
    <col min="6" max="6" width="13.00390625" style="52" customWidth="1"/>
    <col min="7" max="7" width="11.375" style="52" customWidth="1"/>
    <col min="8" max="8" width="27.75390625" style="52" customWidth="1"/>
    <col min="9" max="9" width="13.00390625" style="52" customWidth="1"/>
    <col min="10" max="145" width="12.125" style="52" customWidth="1"/>
    <col min="146" max="16384" width="12.125" style="52" customWidth="1"/>
  </cols>
  <sheetData>
    <row r="1" spans="1:9" s="116" customFormat="1" ht="21" customHeight="1">
      <c r="A1" s="119" t="s">
        <v>302</v>
      </c>
      <c r="B1" s="119"/>
      <c r="C1" s="119"/>
      <c r="D1" s="119"/>
      <c r="E1" s="119"/>
      <c r="F1" s="119"/>
      <c r="G1" s="119"/>
      <c r="H1" s="119"/>
      <c r="I1" s="119"/>
    </row>
    <row r="2" spans="1:9" s="117" customFormat="1" ht="21.75" customHeight="1">
      <c r="A2" s="117" t="s">
        <v>303</v>
      </c>
      <c r="B2" s="120"/>
      <c r="C2" s="121"/>
      <c r="I2" s="153" t="s">
        <v>60</v>
      </c>
    </row>
    <row r="3" spans="1:9" ht="17.25" customHeight="1">
      <c r="A3" s="122" t="s">
        <v>173</v>
      </c>
      <c r="B3" s="122" t="s">
        <v>215</v>
      </c>
      <c r="C3" s="123" t="s">
        <v>3</v>
      </c>
      <c r="D3" s="122" t="s">
        <v>173</v>
      </c>
      <c r="E3" s="122" t="s">
        <v>215</v>
      </c>
      <c r="F3" s="123" t="s">
        <v>3</v>
      </c>
      <c r="G3" s="122" t="s">
        <v>173</v>
      </c>
      <c r="H3" s="122" t="s">
        <v>215</v>
      </c>
      <c r="I3" s="123" t="s">
        <v>3</v>
      </c>
    </row>
    <row r="4" spans="1:9" ht="17.25" customHeight="1">
      <c r="A4" s="122"/>
      <c r="B4" s="124" t="s">
        <v>228</v>
      </c>
      <c r="C4" s="125">
        <f>C5+C56+F4+F10+F15+F31+F52+I9+I20+I44+I62+C52+I39+I52+I6+I56</f>
        <v>15652119</v>
      </c>
      <c r="D4" s="71">
        <v>205</v>
      </c>
      <c r="E4" s="126" t="s">
        <v>249</v>
      </c>
      <c r="F4" s="125">
        <f>F5+F9</f>
        <v>0</v>
      </c>
      <c r="G4" s="71">
        <v>21099</v>
      </c>
      <c r="H4" s="126" t="s">
        <v>273</v>
      </c>
      <c r="I4" s="125">
        <f>I5</f>
        <v>0</v>
      </c>
    </row>
    <row r="5" spans="1:9" ht="17.25" customHeight="1">
      <c r="A5" s="71">
        <v>201</v>
      </c>
      <c r="B5" s="126" t="s">
        <v>229</v>
      </c>
      <c r="C5" s="125">
        <f>C6+C9+C12+C16+C21+C26+C29+C32+C37+C42+C45+C50+C48</f>
        <v>4213413</v>
      </c>
      <c r="D5" s="71">
        <v>20502</v>
      </c>
      <c r="E5" s="126" t="s">
        <v>250</v>
      </c>
      <c r="F5" s="125">
        <f>SUM(F6:F7)+F8</f>
        <v>0</v>
      </c>
      <c r="G5" s="71">
        <v>2109901</v>
      </c>
      <c r="H5" s="66" t="s">
        <v>273</v>
      </c>
      <c r="I5" s="125"/>
    </row>
    <row r="6" spans="1:9" ht="17.25" customHeight="1">
      <c r="A6" s="71">
        <v>20101</v>
      </c>
      <c r="B6" s="126" t="s">
        <v>230</v>
      </c>
      <c r="C6" s="125">
        <f>SUM(C7:C8)</f>
        <v>0</v>
      </c>
      <c r="D6" s="127">
        <v>2050201</v>
      </c>
      <c r="E6" s="128" t="s">
        <v>304</v>
      </c>
      <c r="F6" s="129"/>
      <c r="G6" s="71">
        <v>211</v>
      </c>
      <c r="H6" s="126" t="s">
        <v>274</v>
      </c>
      <c r="I6" s="125">
        <f>I7</f>
        <v>0</v>
      </c>
    </row>
    <row r="7" spans="1:9" ht="17.25" customHeight="1">
      <c r="A7" s="71">
        <v>2010101</v>
      </c>
      <c r="B7" s="66" t="s">
        <v>305</v>
      </c>
      <c r="C7" s="130"/>
      <c r="D7" s="71">
        <v>2050299</v>
      </c>
      <c r="E7" s="66" t="s">
        <v>306</v>
      </c>
      <c r="F7" s="130"/>
      <c r="G7" s="71">
        <v>21103</v>
      </c>
      <c r="H7" s="66" t="s">
        <v>275</v>
      </c>
      <c r="I7" s="125">
        <f>I8</f>
        <v>0</v>
      </c>
    </row>
    <row r="8" spans="1:9" ht="17.25" customHeight="1">
      <c r="A8" s="71">
        <v>2010199</v>
      </c>
      <c r="B8" s="66" t="s">
        <v>307</v>
      </c>
      <c r="C8" s="130"/>
      <c r="D8" s="71">
        <v>2050202</v>
      </c>
      <c r="E8" s="66" t="s">
        <v>308</v>
      </c>
      <c r="F8" s="130"/>
      <c r="G8" s="71">
        <v>2110307</v>
      </c>
      <c r="H8" s="66" t="s">
        <v>309</v>
      </c>
      <c r="I8" s="125"/>
    </row>
    <row r="9" spans="1:9" ht="17.25" customHeight="1">
      <c r="A9" s="71">
        <v>20103</v>
      </c>
      <c r="B9" s="126" t="s">
        <v>231</v>
      </c>
      <c r="C9" s="125">
        <v>3883365</v>
      </c>
      <c r="D9" s="71">
        <v>20599</v>
      </c>
      <c r="E9" s="126" t="s">
        <v>251</v>
      </c>
      <c r="F9" s="125"/>
      <c r="G9" s="71">
        <v>212</v>
      </c>
      <c r="H9" s="126" t="s">
        <v>276</v>
      </c>
      <c r="I9" s="125">
        <f>SUM(I10+I13+I15+I17+I19)</f>
        <v>7945912</v>
      </c>
    </row>
    <row r="10" spans="1:9" ht="17.25" customHeight="1">
      <c r="A10" s="71">
        <v>2010301</v>
      </c>
      <c r="B10" s="66" t="s">
        <v>310</v>
      </c>
      <c r="C10" s="130"/>
      <c r="D10" s="71">
        <v>206</v>
      </c>
      <c r="E10" s="126" t="s">
        <v>252</v>
      </c>
      <c r="F10" s="125">
        <f>SUM(F13,F11)</f>
        <v>0</v>
      </c>
      <c r="G10" s="71">
        <v>21201</v>
      </c>
      <c r="H10" s="126" t="s">
        <v>277</v>
      </c>
      <c r="I10" s="125">
        <f>SUM(I11:I12)</f>
        <v>15000</v>
      </c>
    </row>
    <row r="11" spans="1:9" ht="17.25" customHeight="1">
      <c r="A11" s="131">
        <v>2010308</v>
      </c>
      <c r="B11" s="132" t="s">
        <v>311</v>
      </c>
      <c r="C11" s="133"/>
      <c r="D11" s="71">
        <v>20607</v>
      </c>
      <c r="E11" s="126" t="s">
        <v>253</v>
      </c>
      <c r="F11" s="125">
        <f>F12</f>
        <v>0</v>
      </c>
      <c r="G11" s="71">
        <v>2120104</v>
      </c>
      <c r="H11" s="66" t="s">
        <v>312</v>
      </c>
      <c r="I11" s="130"/>
    </row>
    <row r="12" spans="1:9" ht="17.25" customHeight="1">
      <c r="A12" s="71">
        <v>20104</v>
      </c>
      <c r="B12" s="126" t="s">
        <v>232</v>
      </c>
      <c r="C12" s="125">
        <f>SUM(C13:C15)</f>
        <v>0</v>
      </c>
      <c r="D12" s="71">
        <v>2060799</v>
      </c>
      <c r="E12" s="66" t="s">
        <v>313</v>
      </c>
      <c r="F12" s="125"/>
      <c r="G12" s="71">
        <v>2120199</v>
      </c>
      <c r="H12" s="66" t="s">
        <v>314</v>
      </c>
      <c r="I12" s="130">
        <v>15000</v>
      </c>
    </row>
    <row r="13" spans="1:9" ht="17.25" customHeight="1">
      <c r="A13" s="71">
        <v>2010401</v>
      </c>
      <c r="B13" s="66" t="s">
        <v>305</v>
      </c>
      <c r="C13" s="130"/>
      <c r="D13" s="71">
        <v>20699</v>
      </c>
      <c r="E13" s="126" t="s">
        <v>315</v>
      </c>
      <c r="F13" s="125">
        <f>SUM(F14:F14)</f>
        <v>0</v>
      </c>
      <c r="G13" s="71">
        <v>21202</v>
      </c>
      <c r="H13" s="126" t="s">
        <v>278</v>
      </c>
      <c r="I13" s="125">
        <f>I14</f>
        <v>0</v>
      </c>
    </row>
    <row r="14" spans="1:9" ht="17.25" customHeight="1">
      <c r="A14" s="71">
        <v>2010450</v>
      </c>
      <c r="B14" s="66" t="s">
        <v>316</v>
      </c>
      <c r="C14" s="130"/>
      <c r="D14" s="71">
        <v>2069999</v>
      </c>
      <c r="E14" s="66" t="s">
        <v>317</v>
      </c>
      <c r="F14" s="130"/>
      <c r="G14" s="71">
        <v>2120201</v>
      </c>
      <c r="H14" s="66" t="s">
        <v>318</v>
      </c>
      <c r="I14" s="125"/>
    </row>
    <row r="15" spans="1:9" ht="17.25" customHeight="1">
      <c r="A15" s="71">
        <v>2010499</v>
      </c>
      <c r="B15" s="66" t="s">
        <v>319</v>
      </c>
      <c r="C15" s="130"/>
      <c r="D15" s="71">
        <v>207</v>
      </c>
      <c r="E15" s="126" t="s">
        <v>255</v>
      </c>
      <c r="F15" s="125">
        <f>SUM(F16+F19+F23+F25+F28)</f>
        <v>0</v>
      </c>
      <c r="G15" s="71">
        <v>21203</v>
      </c>
      <c r="H15" s="126" t="s">
        <v>279</v>
      </c>
      <c r="I15" s="125">
        <f>SUM(I16:I16)</f>
        <v>0</v>
      </c>
    </row>
    <row r="16" spans="1:9" ht="17.25" customHeight="1">
      <c r="A16" s="71">
        <v>20105</v>
      </c>
      <c r="B16" s="126" t="s">
        <v>233</v>
      </c>
      <c r="C16" s="125">
        <f>SUM(C17:C20)</f>
        <v>0</v>
      </c>
      <c r="D16" s="71">
        <v>20701</v>
      </c>
      <c r="E16" s="126" t="s">
        <v>256</v>
      </c>
      <c r="F16" s="125">
        <f>SUM(F17:F18)</f>
        <v>0</v>
      </c>
      <c r="G16" s="71">
        <v>2120399</v>
      </c>
      <c r="H16" s="66" t="s">
        <v>320</v>
      </c>
      <c r="I16" s="130"/>
    </row>
    <row r="17" spans="1:9" ht="17.25" customHeight="1">
      <c r="A17" s="71">
        <v>2010507</v>
      </c>
      <c r="B17" s="66" t="s">
        <v>321</v>
      </c>
      <c r="C17" s="130"/>
      <c r="D17" s="71">
        <v>2070109</v>
      </c>
      <c r="E17" s="66" t="s">
        <v>322</v>
      </c>
      <c r="F17" s="130"/>
      <c r="G17" s="71">
        <v>21205</v>
      </c>
      <c r="H17" s="126" t="s">
        <v>280</v>
      </c>
      <c r="I17" s="125">
        <f>I18</f>
        <v>7930912</v>
      </c>
    </row>
    <row r="18" spans="1:9" ht="17.25" customHeight="1">
      <c r="A18" s="71">
        <v>2010508</v>
      </c>
      <c r="B18" s="66" t="s">
        <v>323</v>
      </c>
      <c r="C18" s="130"/>
      <c r="D18" s="71">
        <v>2070199</v>
      </c>
      <c r="E18" s="66" t="s">
        <v>324</v>
      </c>
      <c r="F18" s="130"/>
      <c r="G18" s="71">
        <v>2120501</v>
      </c>
      <c r="H18" s="66" t="s">
        <v>325</v>
      </c>
      <c r="I18" s="125">
        <v>7930912</v>
      </c>
    </row>
    <row r="19" spans="1:9" ht="17.25" customHeight="1">
      <c r="A19" s="71">
        <v>2010550</v>
      </c>
      <c r="B19" s="66" t="s">
        <v>316</v>
      </c>
      <c r="C19" s="130"/>
      <c r="D19" s="71">
        <v>20702</v>
      </c>
      <c r="E19" s="126" t="s">
        <v>257</v>
      </c>
      <c r="F19" s="125">
        <f>SUM(F20:F22)</f>
        <v>0</v>
      </c>
      <c r="G19" s="71">
        <v>21299</v>
      </c>
      <c r="H19" s="126" t="s">
        <v>281</v>
      </c>
      <c r="I19" s="125"/>
    </row>
    <row r="20" spans="1:9" ht="17.25" customHeight="1">
      <c r="A20" s="71">
        <v>2010599</v>
      </c>
      <c r="B20" s="66" t="s">
        <v>326</v>
      </c>
      <c r="C20" s="130"/>
      <c r="D20" s="71">
        <v>2070204</v>
      </c>
      <c r="E20" s="66" t="s">
        <v>327</v>
      </c>
      <c r="F20" s="125"/>
      <c r="G20" s="71">
        <v>213</v>
      </c>
      <c r="H20" s="126" t="s">
        <v>282</v>
      </c>
      <c r="I20" s="125">
        <f>SUM(I21+I27+I29+I33+I36+I38)</f>
        <v>523098</v>
      </c>
    </row>
    <row r="21" spans="1:9" ht="17.25" customHeight="1">
      <c r="A21" s="71">
        <v>20106</v>
      </c>
      <c r="B21" s="126" t="s">
        <v>234</v>
      </c>
      <c r="C21" s="125">
        <f>SUM(C22:C25)</f>
        <v>0</v>
      </c>
      <c r="D21" s="71">
        <v>2070205</v>
      </c>
      <c r="E21" s="66" t="s">
        <v>328</v>
      </c>
      <c r="F21" s="125"/>
      <c r="G21" s="71">
        <v>21301</v>
      </c>
      <c r="H21" s="126" t="s">
        <v>283</v>
      </c>
      <c r="I21" s="125">
        <f>SUM(I22:I26)</f>
        <v>523098</v>
      </c>
    </row>
    <row r="22" spans="1:9" ht="17.25" customHeight="1">
      <c r="A22" s="71">
        <v>2010602</v>
      </c>
      <c r="B22" s="66" t="s">
        <v>329</v>
      </c>
      <c r="C22" s="125"/>
      <c r="D22" s="71">
        <v>2070206</v>
      </c>
      <c r="E22" s="66" t="s">
        <v>330</v>
      </c>
      <c r="F22" s="130"/>
      <c r="G22" s="71">
        <v>2130104</v>
      </c>
      <c r="H22" s="66" t="s">
        <v>331</v>
      </c>
      <c r="I22" s="130">
        <v>523098</v>
      </c>
    </row>
    <row r="23" spans="1:9" ht="17.25" customHeight="1">
      <c r="A23" s="71">
        <v>2010607</v>
      </c>
      <c r="B23" s="66" t="s">
        <v>332</v>
      </c>
      <c r="C23" s="130"/>
      <c r="D23" s="71">
        <v>20703</v>
      </c>
      <c r="E23" s="126" t="s">
        <v>258</v>
      </c>
      <c r="F23" s="130">
        <f>F24</f>
        <v>0</v>
      </c>
      <c r="G23" s="127">
        <v>2130108</v>
      </c>
      <c r="H23" s="128" t="s">
        <v>333</v>
      </c>
      <c r="I23" s="130"/>
    </row>
    <row r="24" spans="1:9" ht="17.25" customHeight="1">
      <c r="A24" s="71">
        <v>2010650</v>
      </c>
      <c r="B24" s="66" t="s">
        <v>334</v>
      </c>
      <c r="C24" s="130"/>
      <c r="D24" s="71">
        <v>2070399</v>
      </c>
      <c r="E24" s="66" t="s">
        <v>335</v>
      </c>
      <c r="F24" s="130"/>
      <c r="G24" s="127">
        <v>2130109</v>
      </c>
      <c r="H24" s="128" t="s">
        <v>336</v>
      </c>
      <c r="I24" s="130"/>
    </row>
    <row r="25" spans="1:9" ht="17.25" customHeight="1">
      <c r="A25" s="71">
        <v>2010699</v>
      </c>
      <c r="B25" s="66" t="s">
        <v>337</v>
      </c>
      <c r="C25" s="130"/>
      <c r="D25" s="71">
        <v>20704</v>
      </c>
      <c r="E25" s="126" t="s">
        <v>259</v>
      </c>
      <c r="F25" s="125">
        <f>SUM(F26:F27)</f>
        <v>0</v>
      </c>
      <c r="G25" s="71">
        <v>2130135</v>
      </c>
      <c r="H25" s="66" t="s">
        <v>338</v>
      </c>
      <c r="I25" s="130"/>
    </row>
    <row r="26" spans="1:9" ht="17.25" customHeight="1">
      <c r="A26" s="71">
        <v>20107</v>
      </c>
      <c r="B26" s="126" t="s">
        <v>235</v>
      </c>
      <c r="C26" s="125">
        <f>SUM(C27:C28)</f>
        <v>0</v>
      </c>
      <c r="D26" s="71">
        <v>2070404</v>
      </c>
      <c r="E26" s="66" t="s">
        <v>339</v>
      </c>
      <c r="F26" s="130"/>
      <c r="G26" s="71">
        <v>2130199</v>
      </c>
      <c r="H26" s="66" t="s">
        <v>340</v>
      </c>
      <c r="I26" s="130"/>
    </row>
    <row r="27" spans="1:9" ht="17.25" customHeight="1">
      <c r="A27" s="71">
        <v>2010708</v>
      </c>
      <c r="B27" s="66" t="s">
        <v>341</v>
      </c>
      <c r="C27" s="130"/>
      <c r="D27" s="71">
        <v>2070499</v>
      </c>
      <c r="E27" s="66" t="s">
        <v>342</v>
      </c>
      <c r="F27" s="130"/>
      <c r="G27" s="71">
        <v>21302</v>
      </c>
      <c r="H27" s="126" t="s">
        <v>284</v>
      </c>
      <c r="I27" s="130">
        <f>I28</f>
        <v>0</v>
      </c>
    </row>
    <row r="28" spans="1:9" ht="17.25" customHeight="1">
      <c r="A28" s="71">
        <v>2010799</v>
      </c>
      <c r="B28" s="66" t="s">
        <v>343</v>
      </c>
      <c r="C28" s="130"/>
      <c r="D28" s="71">
        <v>20799</v>
      </c>
      <c r="E28" s="126" t="s">
        <v>344</v>
      </c>
      <c r="F28" s="125">
        <f>SUM(F29:F30)</f>
        <v>0</v>
      </c>
      <c r="G28" s="71">
        <v>2130205</v>
      </c>
      <c r="H28" s="66" t="s">
        <v>345</v>
      </c>
      <c r="I28" s="130"/>
    </row>
    <row r="29" spans="1:9" ht="17.25" customHeight="1">
      <c r="A29" s="71">
        <v>20108</v>
      </c>
      <c r="B29" s="126" t="s">
        <v>236</v>
      </c>
      <c r="C29" s="125">
        <f>SUM(C30:C31)</f>
        <v>0</v>
      </c>
      <c r="D29" s="127">
        <v>2079903</v>
      </c>
      <c r="E29" s="128" t="s">
        <v>346</v>
      </c>
      <c r="F29" s="134"/>
      <c r="G29" s="71">
        <v>21303</v>
      </c>
      <c r="H29" s="126" t="s">
        <v>285</v>
      </c>
      <c r="I29" s="130">
        <f>I30+I31+I32</f>
        <v>0</v>
      </c>
    </row>
    <row r="30" spans="1:9" ht="17.25" customHeight="1">
      <c r="A30" s="71">
        <v>2010850</v>
      </c>
      <c r="B30" s="66" t="s">
        <v>316</v>
      </c>
      <c r="C30" s="130"/>
      <c r="D30" s="71">
        <v>2079999</v>
      </c>
      <c r="E30" s="66" t="s">
        <v>347</v>
      </c>
      <c r="F30" s="130"/>
      <c r="G30" s="71">
        <v>2130306</v>
      </c>
      <c r="H30" s="66" t="s">
        <v>348</v>
      </c>
      <c r="I30" s="130"/>
    </row>
    <row r="31" spans="1:9" ht="17.25" customHeight="1">
      <c r="A31" s="71">
        <v>2010899</v>
      </c>
      <c r="B31" s="66" t="s">
        <v>349</v>
      </c>
      <c r="C31" s="130"/>
      <c r="D31" s="71">
        <v>208</v>
      </c>
      <c r="E31" s="126" t="s">
        <v>261</v>
      </c>
      <c r="F31" s="125">
        <f>SUM(F32,F36,F41,F46,F49,F50)</f>
        <v>2572714</v>
      </c>
      <c r="G31" s="71">
        <v>2130314</v>
      </c>
      <c r="H31" s="66" t="s">
        <v>350</v>
      </c>
      <c r="I31" s="130"/>
    </row>
    <row r="32" spans="1:9" ht="17.25" customHeight="1">
      <c r="A32" s="71">
        <v>20113</v>
      </c>
      <c r="B32" s="126" t="s">
        <v>237</v>
      </c>
      <c r="C32" s="125">
        <f>SUM(C33:C36)</f>
        <v>330048</v>
      </c>
      <c r="D32" s="71">
        <v>20801</v>
      </c>
      <c r="E32" s="126" t="s">
        <v>262</v>
      </c>
      <c r="F32" s="125">
        <f>SUM(F33:F35)</f>
        <v>47556</v>
      </c>
      <c r="G32" s="71">
        <v>2130399</v>
      </c>
      <c r="H32" s="66" t="s">
        <v>351</v>
      </c>
      <c r="I32" s="130"/>
    </row>
    <row r="33" spans="1:9" ht="17.25" customHeight="1">
      <c r="A33" s="71">
        <v>2131301</v>
      </c>
      <c r="B33" s="66" t="s">
        <v>352</v>
      </c>
      <c r="C33" s="125"/>
      <c r="D33" s="71">
        <v>2080105</v>
      </c>
      <c r="E33" s="66" t="s">
        <v>353</v>
      </c>
      <c r="F33" s="130"/>
      <c r="G33" s="71">
        <v>21305</v>
      </c>
      <c r="H33" s="126" t="s">
        <v>286</v>
      </c>
      <c r="I33" s="125">
        <f>SUM(I34:I35)</f>
        <v>0</v>
      </c>
    </row>
    <row r="34" spans="1:9" ht="17.25" customHeight="1">
      <c r="A34" s="71">
        <v>2011308</v>
      </c>
      <c r="B34" s="66" t="s">
        <v>354</v>
      </c>
      <c r="C34" s="130"/>
      <c r="D34" s="135">
        <v>2080106</v>
      </c>
      <c r="E34" s="136" t="s">
        <v>355</v>
      </c>
      <c r="F34" s="130">
        <v>47556</v>
      </c>
      <c r="G34" s="71">
        <v>2130506</v>
      </c>
      <c r="H34" s="66" t="s">
        <v>356</v>
      </c>
      <c r="I34" s="130"/>
    </row>
    <row r="35" spans="1:9" ht="17.25" customHeight="1">
      <c r="A35" s="71">
        <v>2011350</v>
      </c>
      <c r="B35" s="66" t="s">
        <v>357</v>
      </c>
      <c r="C35" s="130">
        <v>330048</v>
      </c>
      <c r="D35" s="71">
        <v>2080199</v>
      </c>
      <c r="E35" s="66" t="s">
        <v>358</v>
      </c>
      <c r="F35" s="130"/>
      <c r="G35" s="71">
        <v>2130599</v>
      </c>
      <c r="H35" s="66" t="s">
        <v>359</v>
      </c>
      <c r="I35" s="130"/>
    </row>
    <row r="36" spans="1:9" ht="17.25" customHeight="1">
      <c r="A36" s="71">
        <v>2011399</v>
      </c>
      <c r="B36" s="66" t="s">
        <v>360</v>
      </c>
      <c r="C36" s="130"/>
      <c r="D36" s="71">
        <v>20802</v>
      </c>
      <c r="E36" s="126" t="s">
        <v>263</v>
      </c>
      <c r="F36" s="125">
        <f>SUM(F37:F40)</f>
        <v>2368958</v>
      </c>
      <c r="G36" s="71">
        <v>21307</v>
      </c>
      <c r="H36" s="126" t="s">
        <v>287</v>
      </c>
      <c r="I36" s="130">
        <f>I37</f>
        <v>0</v>
      </c>
    </row>
    <row r="37" spans="1:9" ht="17.25" customHeight="1">
      <c r="A37" s="71">
        <v>20123</v>
      </c>
      <c r="B37" s="126" t="s">
        <v>238</v>
      </c>
      <c r="C37" s="125">
        <f>SUM(C38:C41)</f>
        <v>0</v>
      </c>
      <c r="D37" s="127">
        <v>2080204</v>
      </c>
      <c r="E37" s="127" t="s">
        <v>361</v>
      </c>
      <c r="F37" s="129"/>
      <c r="G37" s="127">
        <v>2130705</v>
      </c>
      <c r="H37" s="128" t="s">
        <v>362</v>
      </c>
      <c r="I37" s="129"/>
    </row>
    <row r="38" spans="1:9" ht="17.25" customHeight="1">
      <c r="A38" s="71">
        <v>2012301</v>
      </c>
      <c r="B38" s="66" t="s">
        <v>305</v>
      </c>
      <c r="C38" s="130"/>
      <c r="D38" s="71">
        <v>2080205</v>
      </c>
      <c r="E38" s="71" t="s">
        <v>363</v>
      </c>
      <c r="F38" s="130"/>
      <c r="G38" s="71">
        <v>21399</v>
      </c>
      <c r="H38" s="126" t="s">
        <v>288</v>
      </c>
      <c r="I38" s="125"/>
    </row>
    <row r="39" spans="1:9" ht="17.25" customHeight="1">
      <c r="A39" s="71">
        <v>2012302</v>
      </c>
      <c r="B39" s="66" t="s">
        <v>364</v>
      </c>
      <c r="C39" s="130"/>
      <c r="D39" s="71">
        <v>2080208</v>
      </c>
      <c r="E39" s="71" t="s">
        <v>365</v>
      </c>
      <c r="F39" s="130">
        <v>2368958</v>
      </c>
      <c r="G39" s="71">
        <v>215</v>
      </c>
      <c r="H39" s="126" t="s">
        <v>289</v>
      </c>
      <c r="I39" s="125">
        <f>I40+I42</f>
        <v>225000</v>
      </c>
    </row>
    <row r="40" spans="1:9" ht="17.25" customHeight="1">
      <c r="A40" s="71">
        <v>2012350</v>
      </c>
      <c r="B40" s="66" t="s">
        <v>316</v>
      </c>
      <c r="C40" s="130"/>
      <c r="D40" s="71">
        <v>2080299</v>
      </c>
      <c r="E40" s="71" t="s">
        <v>366</v>
      </c>
      <c r="F40" s="130"/>
      <c r="G40" s="71">
        <v>21508</v>
      </c>
      <c r="H40" s="126" t="s">
        <v>290</v>
      </c>
      <c r="I40" s="125">
        <f>I41</f>
        <v>0</v>
      </c>
    </row>
    <row r="41" spans="1:9" ht="17.25" customHeight="1">
      <c r="A41" s="71">
        <v>2012399</v>
      </c>
      <c r="B41" s="66" t="s">
        <v>367</v>
      </c>
      <c r="C41" s="130"/>
      <c r="D41" s="71">
        <v>20805</v>
      </c>
      <c r="E41" s="126" t="s">
        <v>264</v>
      </c>
      <c r="F41" s="125">
        <f>SUM(F42:F45)</f>
        <v>156200</v>
      </c>
      <c r="G41" s="71">
        <v>2150899</v>
      </c>
      <c r="H41" s="137" t="s">
        <v>368</v>
      </c>
      <c r="I41" s="125"/>
    </row>
    <row r="42" spans="1:9" ht="17.25" customHeight="1">
      <c r="A42" s="71">
        <v>20128</v>
      </c>
      <c r="B42" s="126" t="s">
        <v>239</v>
      </c>
      <c r="C42" s="125">
        <f>SUM(C43:C44)</f>
        <v>0</v>
      </c>
      <c r="D42" s="71">
        <v>2080501</v>
      </c>
      <c r="E42" s="66" t="s">
        <v>369</v>
      </c>
      <c r="F42" s="138">
        <v>144100</v>
      </c>
      <c r="G42" s="135">
        <v>21599</v>
      </c>
      <c r="H42" s="139" t="s">
        <v>370</v>
      </c>
      <c r="I42" s="125">
        <f>I43</f>
        <v>225000</v>
      </c>
    </row>
    <row r="43" spans="1:9" ht="17.25" customHeight="1">
      <c r="A43" s="71">
        <v>2012850</v>
      </c>
      <c r="B43" s="66" t="s">
        <v>316</v>
      </c>
      <c r="C43" s="130"/>
      <c r="D43" s="71">
        <v>2080502</v>
      </c>
      <c r="E43" s="66" t="s">
        <v>371</v>
      </c>
      <c r="F43" s="130">
        <v>12100</v>
      </c>
      <c r="G43" s="135">
        <v>2159999</v>
      </c>
      <c r="H43" s="140" t="s">
        <v>372</v>
      </c>
      <c r="I43" s="125">
        <v>225000</v>
      </c>
    </row>
    <row r="44" spans="1:9" ht="17.25" customHeight="1">
      <c r="A44" s="71">
        <v>2012899</v>
      </c>
      <c r="B44" s="66" t="s">
        <v>373</v>
      </c>
      <c r="C44" s="130"/>
      <c r="D44" s="135">
        <v>2080503</v>
      </c>
      <c r="E44" s="136" t="s">
        <v>374</v>
      </c>
      <c r="F44" s="130"/>
      <c r="G44" s="71">
        <v>216</v>
      </c>
      <c r="H44" s="126" t="s">
        <v>292</v>
      </c>
      <c r="I44" s="125">
        <f>SUM(I45,I47,I50)</f>
        <v>0</v>
      </c>
    </row>
    <row r="45" spans="1:9" ht="17.25" customHeight="1">
      <c r="A45" s="71">
        <v>20129</v>
      </c>
      <c r="B45" s="126" t="s">
        <v>240</v>
      </c>
      <c r="C45" s="125">
        <f>SUM(C46:C47)</f>
        <v>0</v>
      </c>
      <c r="D45" s="71">
        <v>2080599</v>
      </c>
      <c r="E45" s="66" t="s">
        <v>375</v>
      </c>
      <c r="F45" s="130"/>
      <c r="G45" s="71">
        <v>21602</v>
      </c>
      <c r="H45" s="126" t="s">
        <v>293</v>
      </c>
      <c r="I45" s="125">
        <f>SUM(I46:I46)</f>
        <v>0</v>
      </c>
    </row>
    <row r="46" spans="1:9" ht="17.25" customHeight="1">
      <c r="A46" s="71">
        <v>2012950</v>
      </c>
      <c r="B46" s="66" t="s">
        <v>316</v>
      </c>
      <c r="C46" s="130"/>
      <c r="D46" s="71">
        <v>20808</v>
      </c>
      <c r="E46" s="126" t="s">
        <v>265</v>
      </c>
      <c r="F46" s="125">
        <f>SUM(F47:F48)</f>
        <v>0</v>
      </c>
      <c r="G46" s="71">
        <v>2160299</v>
      </c>
      <c r="H46" s="66" t="s">
        <v>376</v>
      </c>
      <c r="I46" s="130"/>
    </row>
    <row r="47" spans="1:9" ht="17.25" customHeight="1">
      <c r="A47" s="71">
        <v>2012999</v>
      </c>
      <c r="B47" s="66" t="s">
        <v>377</v>
      </c>
      <c r="C47" s="130"/>
      <c r="D47" s="71">
        <v>2080801</v>
      </c>
      <c r="E47" s="66" t="s">
        <v>378</v>
      </c>
      <c r="F47" s="130"/>
      <c r="G47" s="71">
        <v>21605</v>
      </c>
      <c r="H47" s="126" t="s">
        <v>379</v>
      </c>
      <c r="I47" s="125">
        <f>SUM(I48:I49)</f>
        <v>0</v>
      </c>
    </row>
    <row r="48" spans="1:9" ht="17.25" customHeight="1">
      <c r="A48" s="71">
        <v>20131</v>
      </c>
      <c r="B48" s="126" t="s">
        <v>241</v>
      </c>
      <c r="C48" s="130">
        <f>C49</f>
        <v>0</v>
      </c>
      <c r="D48" s="71">
        <v>2080899</v>
      </c>
      <c r="E48" s="66" t="s">
        <v>380</v>
      </c>
      <c r="F48" s="130"/>
      <c r="G48" s="71">
        <v>2160504</v>
      </c>
      <c r="H48" s="66" t="s">
        <v>381</v>
      </c>
      <c r="I48" s="130"/>
    </row>
    <row r="49" spans="1:9" ht="17.25" customHeight="1">
      <c r="A49" s="71">
        <v>2013102</v>
      </c>
      <c r="B49" s="66" t="s">
        <v>364</v>
      </c>
      <c r="C49" s="130"/>
      <c r="D49" s="71">
        <v>20812</v>
      </c>
      <c r="E49" s="126" t="s">
        <v>266</v>
      </c>
      <c r="F49" s="125"/>
      <c r="G49" s="71">
        <v>2160599</v>
      </c>
      <c r="H49" s="66" t="s">
        <v>382</v>
      </c>
      <c r="I49" s="130"/>
    </row>
    <row r="50" spans="1:9" ht="15" customHeight="1">
      <c r="A50" s="71">
        <v>20199</v>
      </c>
      <c r="B50" s="126" t="s">
        <v>383</v>
      </c>
      <c r="C50" s="125">
        <f>SUM(C51:C51)</f>
        <v>0</v>
      </c>
      <c r="D50" s="141">
        <v>20899</v>
      </c>
      <c r="E50" s="142" t="s">
        <v>267</v>
      </c>
      <c r="F50" s="125">
        <f>F51</f>
        <v>0</v>
      </c>
      <c r="G50" s="71">
        <v>21699</v>
      </c>
      <c r="H50" s="126" t="s">
        <v>384</v>
      </c>
      <c r="I50" s="125">
        <f>SUM(I51:I51)</f>
        <v>0</v>
      </c>
    </row>
    <row r="51" spans="1:9" ht="15" customHeight="1">
      <c r="A51" s="71">
        <v>2019999</v>
      </c>
      <c r="B51" s="66" t="s">
        <v>385</v>
      </c>
      <c r="C51" s="130"/>
      <c r="D51" s="141">
        <v>2089901</v>
      </c>
      <c r="E51" s="143" t="s">
        <v>386</v>
      </c>
      <c r="F51" s="125"/>
      <c r="G51" s="144">
        <v>2169999</v>
      </c>
      <c r="H51" s="145" t="s">
        <v>387</v>
      </c>
      <c r="I51" s="130"/>
    </row>
    <row r="52" spans="1:9" ht="15" customHeight="1">
      <c r="A52" s="71">
        <v>203</v>
      </c>
      <c r="B52" s="126" t="s">
        <v>243</v>
      </c>
      <c r="C52" s="130">
        <f>C53</f>
        <v>0</v>
      </c>
      <c r="D52" s="71">
        <v>210</v>
      </c>
      <c r="E52" s="126" t="s">
        <v>268</v>
      </c>
      <c r="F52" s="125">
        <f>SUM(F53,F57,I4,F55+F60)</f>
        <v>171982</v>
      </c>
      <c r="G52" s="146">
        <v>220</v>
      </c>
      <c r="H52" s="72" t="s">
        <v>296</v>
      </c>
      <c r="I52" s="130">
        <f>I53</f>
        <v>0</v>
      </c>
    </row>
    <row r="53" spans="1:9" ht="15" customHeight="1">
      <c r="A53" s="71">
        <v>20306</v>
      </c>
      <c r="B53" s="126" t="s">
        <v>244</v>
      </c>
      <c r="C53" s="130">
        <f>C54+C55</f>
        <v>0</v>
      </c>
      <c r="D53" s="71">
        <v>21001</v>
      </c>
      <c r="E53" s="126" t="s">
        <v>269</v>
      </c>
      <c r="F53" s="125">
        <f>SUM(F54:F54)</f>
        <v>0</v>
      </c>
      <c r="G53" s="146">
        <v>22002</v>
      </c>
      <c r="H53" s="72" t="s">
        <v>297</v>
      </c>
      <c r="I53" s="130">
        <f>I54+I55</f>
        <v>0</v>
      </c>
    </row>
    <row r="54" spans="1:9" ht="15" customHeight="1">
      <c r="A54" s="71">
        <v>2030601</v>
      </c>
      <c r="B54" s="147" t="s">
        <v>388</v>
      </c>
      <c r="C54" s="130"/>
      <c r="D54" s="71">
        <v>2100199</v>
      </c>
      <c r="E54" s="66" t="s">
        <v>389</v>
      </c>
      <c r="F54" s="130"/>
      <c r="G54" s="144">
        <v>2200214</v>
      </c>
      <c r="H54" s="145" t="s">
        <v>390</v>
      </c>
      <c r="I54" s="130"/>
    </row>
    <row r="55" spans="1:9" ht="15" customHeight="1">
      <c r="A55" s="71">
        <v>2030607</v>
      </c>
      <c r="B55" s="66" t="s">
        <v>391</v>
      </c>
      <c r="C55" s="130"/>
      <c r="D55" s="71">
        <v>21003</v>
      </c>
      <c r="E55" s="126" t="s">
        <v>270</v>
      </c>
      <c r="F55" s="130">
        <f>F56</f>
        <v>0</v>
      </c>
      <c r="G55" s="71">
        <v>2200218</v>
      </c>
      <c r="H55" s="71" t="s">
        <v>392</v>
      </c>
      <c r="I55" s="130"/>
    </row>
    <row r="56" spans="1:9" ht="15" customHeight="1">
      <c r="A56" s="71">
        <v>204</v>
      </c>
      <c r="B56" s="126" t="s">
        <v>245</v>
      </c>
      <c r="C56" s="125">
        <f>SUM(C59,C62,C57)</f>
        <v>0</v>
      </c>
      <c r="D56" s="71">
        <v>2100399</v>
      </c>
      <c r="E56" s="66" t="s">
        <v>393</v>
      </c>
      <c r="F56" s="130"/>
      <c r="G56" s="135">
        <v>221</v>
      </c>
      <c r="H56" s="148" t="s">
        <v>298</v>
      </c>
      <c r="I56" s="130">
        <f>I57</f>
        <v>0</v>
      </c>
    </row>
    <row r="57" spans="1:9" ht="15" customHeight="1">
      <c r="A57" s="71">
        <v>20402</v>
      </c>
      <c r="B57" s="126" t="s">
        <v>246</v>
      </c>
      <c r="C57" s="125">
        <f>C58</f>
        <v>0</v>
      </c>
      <c r="D57" s="71">
        <v>21005</v>
      </c>
      <c r="E57" s="126" t="s">
        <v>271</v>
      </c>
      <c r="F57" s="125">
        <f>SUM(F58:F59)</f>
        <v>0</v>
      </c>
      <c r="G57" s="135">
        <v>22101</v>
      </c>
      <c r="H57" s="148" t="s">
        <v>299</v>
      </c>
      <c r="I57" s="130">
        <f>I58+I59+I60+I61</f>
        <v>0</v>
      </c>
    </row>
    <row r="58" spans="1:9" ht="15" customHeight="1">
      <c r="A58" s="71">
        <v>2040299</v>
      </c>
      <c r="B58" s="66" t="s">
        <v>394</v>
      </c>
      <c r="C58" s="125"/>
      <c r="D58" s="71">
        <v>2100501</v>
      </c>
      <c r="E58" s="66" t="s">
        <v>395</v>
      </c>
      <c r="F58" s="130"/>
      <c r="G58" s="149">
        <v>2210103</v>
      </c>
      <c r="H58" s="135" t="s">
        <v>396</v>
      </c>
      <c r="I58" s="130"/>
    </row>
    <row r="59" spans="1:9" ht="15" customHeight="1">
      <c r="A59" s="71">
        <v>20406</v>
      </c>
      <c r="B59" s="126" t="s">
        <v>247</v>
      </c>
      <c r="C59" s="125">
        <f>SUM(C60:C61)</f>
        <v>0</v>
      </c>
      <c r="D59" s="71">
        <v>2100599</v>
      </c>
      <c r="E59" s="66" t="s">
        <v>397</v>
      </c>
      <c r="F59" s="130"/>
      <c r="G59" s="149">
        <v>2210106</v>
      </c>
      <c r="H59" s="135" t="s">
        <v>398</v>
      </c>
      <c r="I59" s="130"/>
    </row>
    <row r="60" spans="1:9" ht="15" customHeight="1">
      <c r="A60" s="71">
        <v>2040604</v>
      </c>
      <c r="B60" s="66" t="s">
        <v>399</v>
      </c>
      <c r="C60" s="130"/>
      <c r="D60" s="131">
        <v>21007</v>
      </c>
      <c r="E60" s="65" t="s">
        <v>272</v>
      </c>
      <c r="F60" s="133">
        <f>F61+F62+F63</f>
        <v>171982</v>
      </c>
      <c r="G60" s="149">
        <v>2210107</v>
      </c>
      <c r="H60" s="135" t="s">
        <v>400</v>
      </c>
      <c r="I60" s="130"/>
    </row>
    <row r="61" spans="1:9" ht="15" customHeight="1">
      <c r="A61" s="71">
        <v>2040699</v>
      </c>
      <c r="B61" s="66" t="s">
        <v>401</v>
      </c>
      <c r="C61" s="130"/>
      <c r="D61" s="71">
        <v>2100711</v>
      </c>
      <c r="E61" s="66" t="s">
        <v>402</v>
      </c>
      <c r="F61" s="130"/>
      <c r="G61" s="149">
        <v>2210199</v>
      </c>
      <c r="H61" s="135" t="s">
        <v>403</v>
      </c>
      <c r="I61" s="130"/>
    </row>
    <row r="62" spans="1:9" ht="15" customHeight="1">
      <c r="A62" s="71">
        <v>20499</v>
      </c>
      <c r="B62" s="126" t="s">
        <v>248</v>
      </c>
      <c r="C62" s="125">
        <f>C63</f>
        <v>0</v>
      </c>
      <c r="D62" s="127">
        <v>2100716</v>
      </c>
      <c r="E62" s="128" t="s">
        <v>404</v>
      </c>
      <c r="F62" s="130">
        <v>171982</v>
      </c>
      <c r="G62" s="71">
        <v>229</v>
      </c>
      <c r="H62" s="150" t="s">
        <v>405</v>
      </c>
      <c r="I62" s="125">
        <f>I63</f>
        <v>0</v>
      </c>
    </row>
    <row r="63" spans="1:9" ht="15" customHeight="1">
      <c r="A63" s="71">
        <v>2049901</v>
      </c>
      <c r="B63" s="66" t="s">
        <v>406</v>
      </c>
      <c r="C63" s="125"/>
      <c r="D63" s="127">
        <v>2100717</v>
      </c>
      <c r="E63" s="128" t="s">
        <v>407</v>
      </c>
      <c r="F63" s="130"/>
      <c r="G63" s="71">
        <v>22999</v>
      </c>
      <c r="H63" s="150" t="s">
        <v>408</v>
      </c>
      <c r="I63" s="130">
        <f>I64</f>
        <v>0</v>
      </c>
    </row>
    <row r="64" spans="1:9" ht="15" customHeight="1">
      <c r="A64" s="151"/>
      <c r="B64" s="152"/>
      <c r="C64" s="151"/>
      <c r="D64" s="151"/>
      <c r="E64" s="151"/>
      <c r="F64" s="151"/>
      <c r="G64" s="71">
        <v>2299901</v>
      </c>
      <c r="H64" s="71" t="s">
        <v>409</v>
      </c>
      <c r="I64" s="151"/>
    </row>
    <row r="65" spans="1:9" ht="15" customHeight="1">
      <c r="A65" s="151"/>
      <c r="B65" s="152"/>
      <c r="C65" s="151"/>
      <c r="D65" s="151"/>
      <c r="E65" s="151"/>
      <c r="F65" s="151"/>
      <c r="G65" s="151"/>
      <c r="H65" s="151"/>
      <c r="I65" s="151"/>
    </row>
    <row r="66" spans="1:9" ht="15" customHeight="1">
      <c r="A66" s="151"/>
      <c r="B66" s="152"/>
      <c r="C66" s="151"/>
      <c r="D66" s="151"/>
      <c r="E66" s="151"/>
      <c r="F66" s="151"/>
      <c r="G66" s="151"/>
      <c r="H66" s="151"/>
      <c r="I66" s="151"/>
    </row>
    <row r="67" spans="1:9" ht="15" customHeight="1">
      <c r="A67" s="151"/>
      <c r="B67" s="152"/>
      <c r="C67" s="151"/>
      <c r="D67" s="151"/>
      <c r="E67" s="151"/>
      <c r="F67" s="151"/>
      <c r="G67" s="151"/>
      <c r="H67" s="151"/>
      <c r="I67" s="151"/>
    </row>
    <row r="68" spans="1:9" ht="15" customHeight="1">
      <c r="A68" s="151"/>
      <c r="B68" s="152"/>
      <c r="C68" s="151"/>
      <c r="D68" s="151"/>
      <c r="E68" s="151"/>
      <c r="F68" s="151"/>
      <c r="G68" s="151"/>
      <c r="H68" s="151"/>
      <c r="I68" s="151"/>
    </row>
    <row r="69" spans="1:9" ht="15" customHeight="1">
      <c r="A69" s="151"/>
      <c r="B69" s="152"/>
      <c r="C69" s="151"/>
      <c r="D69" s="151"/>
      <c r="E69" s="151"/>
      <c r="F69" s="151"/>
      <c r="G69" s="151"/>
      <c r="H69" s="151"/>
      <c r="I69" s="151"/>
    </row>
    <row r="70" spans="1:9" ht="15" customHeight="1">
      <c r="A70" s="151"/>
      <c r="B70" s="152"/>
      <c r="C70" s="151"/>
      <c r="D70" s="151"/>
      <c r="E70" s="151"/>
      <c r="F70" s="151"/>
      <c r="G70" s="151"/>
      <c r="H70" s="151"/>
      <c r="I70" s="151"/>
    </row>
    <row r="71" spans="1:9" ht="15" customHeight="1">
      <c r="A71" s="151"/>
      <c r="B71" s="152"/>
      <c r="C71" s="151"/>
      <c r="D71" s="151"/>
      <c r="E71" s="151"/>
      <c r="F71" s="151"/>
      <c r="G71" s="151"/>
      <c r="H71" s="151"/>
      <c r="I71" s="151"/>
    </row>
    <row r="72" spans="1:9" ht="15" customHeight="1">
      <c r="A72" s="151"/>
      <c r="B72" s="152"/>
      <c r="C72" s="151"/>
      <c r="D72" s="151"/>
      <c r="E72" s="151"/>
      <c r="F72" s="151"/>
      <c r="G72" s="151"/>
      <c r="H72" s="151"/>
      <c r="I72" s="151"/>
    </row>
    <row r="73" spans="1:9" ht="15" customHeight="1">
      <c r="A73" s="151"/>
      <c r="B73" s="152"/>
      <c r="C73" s="151"/>
      <c r="D73" s="151"/>
      <c r="E73" s="151"/>
      <c r="F73" s="151"/>
      <c r="G73" s="151"/>
      <c r="H73" s="151"/>
      <c r="I73" s="151"/>
    </row>
  </sheetData>
  <sheetProtection/>
  <mergeCells count="1">
    <mergeCell ref="A1:I1"/>
  </mergeCells>
  <printOptions horizontalCentered="1"/>
  <pageMargins left="0.39" right="0.39" top="0.79" bottom="0.59" header="0.39" footer="0.39"/>
  <pageSetup firstPageNumber="1" useFirstPageNumber="1" horizontalDpi="600" verticalDpi="600" orientation="landscape" paperSize="9" scale="8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J29"/>
  <sheetViews>
    <sheetView view="pageBreakPreview" zoomScaleSheetLayoutView="100" workbookViewId="0" topLeftCell="A1">
      <pane xSplit="2" ySplit="6" topLeftCell="C7" activePane="bottomRight" state="frozen"/>
      <selection pane="bottomRight" activeCell="E11" sqref="E11"/>
    </sheetView>
  </sheetViews>
  <sheetFormatPr defaultColWidth="9.125" defaultRowHeight="14.25"/>
  <cols>
    <col min="1" max="1" width="6.875" style="97" customWidth="1"/>
    <col min="2" max="2" width="33.75390625" style="97" customWidth="1"/>
    <col min="3" max="3" width="6.25390625" style="97" customWidth="1"/>
    <col min="4" max="4" width="9.125" style="97" customWidth="1"/>
    <col min="5" max="5" width="10.375" style="97" customWidth="1"/>
    <col min="6" max="7" width="8.25390625" style="97" customWidth="1"/>
    <col min="8" max="8" width="6.25390625" style="97" customWidth="1"/>
    <col min="9" max="10" width="8.25390625" style="97" customWidth="1"/>
    <col min="11" max="11" width="9.125" style="97" customWidth="1"/>
    <col min="12" max="12" width="8.625" style="97" customWidth="1"/>
    <col min="13" max="13" width="12.375" style="97" customWidth="1"/>
    <col min="14" max="14" width="8.25390625" style="97" customWidth="1"/>
    <col min="15" max="242" width="9.125" style="97" customWidth="1"/>
    <col min="243" max="16384" width="9.125" style="97" customWidth="1"/>
  </cols>
  <sheetData>
    <row r="1" spans="1:88" s="95" customFormat="1" ht="30" customHeight="1">
      <c r="A1" s="98" t="s">
        <v>410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</row>
    <row r="2" spans="1:14" s="96" customFormat="1" ht="18" customHeight="1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8" customHeight="1">
      <c r="A3" s="100" t="s">
        <v>411</v>
      </c>
      <c r="B3" s="101" t="s">
        <v>215</v>
      </c>
      <c r="C3" s="102" t="s">
        <v>412</v>
      </c>
      <c r="D3" s="101" t="s">
        <v>217</v>
      </c>
      <c r="E3" s="101"/>
      <c r="F3" s="101"/>
      <c r="G3" s="101"/>
      <c r="H3" s="101"/>
      <c r="I3" s="101"/>
      <c r="J3" s="101"/>
      <c r="K3" s="115" t="s">
        <v>413</v>
      </c>
      <c r="L3" s="100" t="s">
        <v>3</v>
      </c>
      <c r="M3" s="100" t="s">
        <v>219</v>
      </c>
      <c r="N3" s="100" t="s">
        <v>220</v>
      </c>
    </row>
    <row r="4" spans="1:14" ht="18" customHeight="1">
      <c r="A4" s="103"/>
      <c r="B4" s="103"/>
      <c r="C4" s="104"/>
      <c r="D4" s="102" t="s">
        <v>221</v>
      </c>
      <c r="E4" s="100" t="s">
        <v>222</v>
      </c>
      <c r="F4" s="100" t="s">
        <v>223</v>
      </c>
      <c r="G4" s="100" t="s">
        <v>224</v>
      </c>
      <c r="H4" s="100" t="s">
        <v>414</v>
      </c>
      <c r="I4" s="100" t="s">
        <v>415</v>
      </c>
      <c r="J4" s="100" t="s">
        <v>227</v>
      </c>
      <c r="K4" s="104"/>
      <c r="L4" s="104"/>
      <c r="M4" s="104"/>
      <c r="N4" s="104"/>
    </row>
    <row r="5" spans="1:14" ht="18" customHeight="1">
      <c r="A5" s="103"/>
      <c r="B5" s="103"/>
      <c r="C5" s="105"/>
      <c r="D5" s="106"/>
      <c r="E5" s="104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8" customHeight="1">
      <c r="A6" s="107"/>
      <c r="B6" s="108" t="s">
        <v>416</v>
      </c>
      <c r="C6" s="109">
        <f>SUM(C7,C15)</f>
        <v>0</v>
      </c>
      <c r="D6" s="109">
        <f aca="true" t="shared" si="0" ref="D6:D11">SUM(E6:J6)</f>
        <v>4508913</v>
      </c>
      <c r="E6" s="109">
        <f aca="true" t="shared" si="1" ref="E6:J6">SUM(E7,E15)</f>
        <v>4508913</v>
      </c>
      <c r="F6" s="109">
        <f t="shared" si="1"/>
        <v>0</v>
      </c>
      <c r="G6" s="109">
        <f t="shared" si="1"/>
        <v>0</v>
      </c>
      <c r="H6" s="109">
        <f t="shared" si="1"/>
        <v>0</v>
      </c>
      <c r="I6" s="109">
        <f t="shared" si="1"/>
        <v>0</v>
      </c>
      <c r="J6" s="109">
        <f t="shared" si="1"/>
        <v>0</v>
      </c>
      <c r="K6" s="109">
        <f aca="true" t="shared" si="2" ref="K6:K11">SUM(C6,D6)</f>
        <v>4508913</v>
      </c>
      <c r="L6" s="109">
        <f>SUM(L7,L15)</f>
        <v>4508913</v>
      </c>
      <c r="M6" s="109">
        <f aca="true" t="shared" si="3" ref="M6:M29">K6-L6</f>
        <v>0</v>
      </c>
      <c r="N6" s="109">
        <f>SUM(N7,N15)</f>
        <v>0</v>
      </c>
    </row>
    <row r="7" spans="1:14" ht="18" customHeight="1">
      <c r="A7" s="110">
        <v>212</v>
      </c>
      <c r="B7" s="111" t="s">
        <v>417</v>
      </c>
      <c r="C7" s="109">
        <f>SUM(C8+C12)</f>
        <v>0</v>
      </c>
      <c r="D7" s="109">
        <f t="shared" si="0"/>
        <v>4508913</v>
      </c>
      <c r="E7" s="109">
        <f>SUM(E8+E12)</f>
        <v>4508913</v>
      </c>
      <c r="F7" s="109">
        <f aca="true" t="shared" si="4" ref="F7:N7">SUM(F8+F12)</f>
        <v>0</v>
      </c>
      <c r="G7" s="109">
        <f t="shared" si="4"/>
        <v>0</v>
      </c>
      <c r="H7" s="109">
        <f t="shared" si="4"/>
        <v>0</v>
      </c>
      <c r="I7" s="109">
        <f t="shared" si="4"/>
        <v>0</v>
      </c>
      <c r="J7" s="109">
        <f t="shared" si="4"/>
        <v>0</v>
      </c>
      <c r="K7" s="109">
        <f t="shared" si="2"/>
        <v>4508913</v>
      </c>
      <c r="L7" s="109">
        <f>SUM(L8+L12)</f>
        <v>4508913</v>
      </c>
      <c r="M7" s="109">
        <f t="shared" si="3"/>
        <v>0</v>
      </c>
      <c r="N7" s="109">
        <f t="shared" si="4"/>
        <v>0</v>
      </c>
    </row>
    <row r="8" spans="1:14" ht="18" customHeight="1">
      <c r="A8" s="110">
        <v>21208</v>
      </c>
      <c r="B8" s="112" t="s">
        <v>418</v>
      </c>
      <c r="C8" s="109">
        <f>SUM(C9:C11)</f>
        <v>0</v>
      </c>
      <c r="D8" s="109">
        <f t="shared" si="0"/>
        <v>4508913</v>
      </c>
      <c r="E8" s="109">
        <f aca="true" t="shared" si="5" ref="E8:J8">SUM(E9:E11)</f>
        <v>4508913</v>
      </c>
      <c r="F8" s="109">
        <f t="shared" si="5"/>
        <v>0</v>
      </c>
      <c r="G8" s="109">
        <f t="shared" si="5"/>
        <v>0</v>
      </c>
      <c r="H8" s="109">
        <f t="shared" si="5"/>
        <v>0</v>
      </c>
      <c r="I8" s="109">
        <f t="shared" si="5"/>
        <v>0</v>
      </c>
      <c r="J8" s="109">
        <f t="shared" si="5"/>
        <v>0</v>
      </c>
      <c r="K8" s="109">
        <f t="shared" si="2"/>
        <v>4508913</v>
      </c>
      <c r="L8" s="109">
        <f>SUM(L9:L11)</f>
        <v>4508913</v>
      </c>
      <c r="M8" s="109">
        <f t="shared" si="3"/>
        <v>0</v>
      </c>
      <c r="N8" s="109">
        <f>SUM(N9:N11)</f>
        <v>0</v>
      </c>
    </row>
    <row r="9" spans="1:14" ht="18" customHeight="1">
      <c r="A9" s="110">
        <v>2120801</v>
      </c>
      <c r="B9" s="112" t="s">
        <v>419</v>
      </c>
      <c r="C9" s="113"/>
      <c r="D9" s="109">
        <f t="shared" si="0"/>
        <v>4508913</v>
      </c>
      <c r="E9" s="113">
        <v>4508913</v>
      </c>
      <c r="F9" s="113"/>
      <c r="G9" s="113"/>
      <c r="H9" s="113"/>
      <c r="I9" s="113"/>
      <c r="J9" s="113"/>
      <c r="K9" s="109">
        <f t="shared" si="2"/>
        <v>4508913</v>
      </c>
      <c r="L9" s="113">
        <v>4508913</v>
      </c>
      <c r="M9" s="109">
        <f t="shared" si="3"/>
        <v>0</v>
      </c>
      <c r="N9" s="113"/>
    </row>
    <row r="10" spans="1:14" ht="18" customHeight="1">
      <c r="A10" s="110">
        <v>2120811</v>
      </c>
      <c r="B10" s="112" t="s">
        <v>420</v>
      </c>
      <c r="C10" s="113"/>
      <c r="D10" s="109">
        <f t="shared" si="0"/>
        <v>0</v>
      </c>
      <c r="E10" s="113"/>
      <c r="F10" s="113"/>
      <c r="G10" s="113"/>
      <c r="H10" s="113"/>
      <c r="I10" s="113"/>
      <c r="J10" s="113"/>
      <c r="K10" s="109">
        <f t="shared" si="2"/>
        <v>0</v>
      </c>
      <c r="L10" s="113"/>
      <c r="M10" s="109">
        <f t="shared" si="3"/>
        <v>0</v>
      </c>
      <c r="N10" s="113"/>
    </row>
    <row r="11" spans="1:14" ht="18" customHeight="1">
      <c r="A11" s="110">
        <v>2120812</v>
      </c>
      <c r="B11" s="112" t="s">
        <v>421</v>
      </c>
      <c r="C11" s="113"/>
      <c r="D11" s="109">
        <f t="shared" si="0"/>
        <v>0</v>
      </c>
      <c r="E11" s="113"/>
      <c r="F11" s="113"/>
      <c r="G11" s="113"/>
      <c r="H11" s="113"/>
      <c r="I11" s="113"/>
      <c r="J11" s="113"/>
      <c r="K11" s="109">
        <f t="shared" si="2"/>
        <v>0</v>
      </c>
      <c r="L11" s="113"/>
      <c r="M11" s="109">
        <f t="shared" si="3"/>
        <v>0</v>
      </c>
      <c r="N11" s="113"/>
    </row>
    <row r="12" spans="1:14" ht="18" customHeight="1">
      <c r="A12" s="110">
        <v>21213</v>
      </c>
      <c r="B12" s="112" t="s">
        <v>422</v>
      </c>
      <c r="C12" s="109">
        <f>SUM(C13:C14)</f>
        <v>0</v>
      </c>
      <c r="D12" s="109">
        <f>SUM(D13:D14)</f>
        <v>0</v>
      </c>
      <c r="E12" s="109">
        <f aca="true" t="shared" si="6" ref="E12:J12">SUM(E13:E14)</f>
        <v>0</v>
      </c>
      <c r="F12" s="109">
        <f t="shared" si="6"/>
        <v>0</v>
      </c>
      <c r="G12" s="109">
        <f t="shared" si="6"/>
        <v>0</v>
      </c>
      <c r="H12" s="109">
        <f t="shared" si="6"/>
        <v>0</v>
      </c>
      <c r="I12" s="109">
        <f t="shared" si="6"/>
        <v>0</v>
      </c>
      <c r="J12" s="109">
        <f t="shared" si="6"/>
        <v>0</v>
      </c>
      <c r="K12" s="109">
        <f aca="true" t="shared" si="7" ref="K12:K29">SUM(C12,D12)</f>
        <v>0</v>
      </c>
      <c r="L12" s="109">
        <f>SUM(L13:L14)</f>
        <v>0</v>
      </c>
      <c r="M12" s="109">
        <f t="shared" si="3"/>
        <v>0</v>
      </c>
      <c r="N12" s="109">
        <f>SUM(N13:N14)</f>
        <v>0</v>
      </c>
    </row>
    <row r="13" spans="1:14" ht="18" customHeight="1">
      <c r="A13" s="110">
        <v>2121301</v>
      </c>
      <c r="B13" s="112" t="s">
        <v>423</v>
      </c>
      <c r="C13" s="113"/>
      <c r="D13" s="109">
        <f>SUM(E13:J13)</f>
        <v>0</v>
      </c>
      <c r="E13" s="113"/>
      <c r="F13" s="113"/>
      <c r="G13" s="113"/>
      <c r="H13" s="113"/>
      <c r="I13" s="113"/>
      <c r="J13" s="113"/>
      <c r="K13" s="109">
        <f t="shared" si="7"/>
        <v>0</v>
      </c>
      <c r="L13" s="113"/>
      <c r="M13" s="109">
        <f t="shared" si="3"/>
        <v>0</v>
      </c>
      <c r="N13" s="113"/>
    </row>
    <row r="14" spans="1:14" ht="18" customHeight="1">
      <c r="A14" s="110">
        <v>2121399</v>
      </c>
      <c r="B14" s="112" t="s">
        <v>424</v>
      </c>
      <c r="C14" s="113"/>
      <c r="D14" s="109">
        <f>SUM(E14:J14)</f>
        <v>0</v>
      </c>
      <c r="E14" s="113"/>
      <c r="F14" s="113"/>
      <c r="G14" s="113"/>
      <c r="H14" s="113"/>
      <c r="I14" s="113"/>
      <c r="J14" s="113"/>
      <c r="K14" s="109">
        <f t="shared" si="7"/>
        <v>0</v>
      </c>
      <c r="L14" s="113"/>
      <c r="M14" s="109">
        <f t="shared" si="3"/>
        <v>0</v>
      </c>
      <c r="N14" s="113"/>
    </row>
    <row r="15" spans="1:14" ht="18" customHeight="1">
      <c r="A15" s="110">
        <v>229</v>
      </c>
      <c r="B15" s="111" t="s">
        <v>405</v>
      </c>
      <c r="C15" s="109">
        <f>SUM(C16,C29)</f>
        <v>0</v>
      </c>
      <c r="D15" s="109">
        <f aca="true" t="shared" si="8" ref="D15:D29">SUM(E15:J15)</f>
        <v>0</v>
      </c>
      <c r="E15" s="109">
        <f aca="true" t="shared" si="9" ref="E15:J15">SUM(E16,E29)</f>
        <v>0</v>
      </c>
      <c r="F15" s="109">
        <f t="shared" si="9"/>
        <v>0</v>
      </c>
      <c r="G15" s="109">
        <f t="shared" si="9"/>
        <v>0</v>
      </c>
      <c r="H15" s="109">
        <f t="shared" si="9"/>
        <v>0</v>
      </c>
      <c r="I15" s="109">
        <f t="shared" si="9"/>
        <v>0</v>
      </c>
      <c r="J15" s="109">
        <f t="shared" si="9"/>
        <v>0</v>
      </c>
      <c r="K15" s="109">
        <f t="shared" si="7"/>
        <v>0</v>
      </c>
      <c r="L15" s="109">
        <f>SUM(L16,L29)</f>
        <v>0</v>
      </c>
      <c r="M15" s="109">
        <f t="shared" si="3"/>
        <v>0</v>
      </c>
      <c r="N15" s="109">
        <f>SUM(N16,N29)</f>
        <v>0</v>
      </c>
    </row>
    <row r="16" spans="1:14" ht="18" customHeight="1">
      <c r="A16" s="110">
        <v>22960</v>
      </c>
      <c r="B16" s="112" t="s">
        <v>425</v>
      </c>
      <c r="C16" s="109">
        <f>SUM(C17:C28)</f>
        <v>0</v>
      </c>
      <c r="D16" s="109">
        <f t="shared" si="8"/>
        <v>0</v>
      </c>
      <c r="E16" s="109">
        <f aca="true" t="shared" si="10" ref="E16:J16">SUM(E17:E28)</f>
        <v>0</v>
      </c>
      <c r="F16" s="109">
        <f t="shared" si="10"/>
        <v>0</v>
      </c>
      <c r="G16" s="109">
        <f t="shared" si="10"/>
        <v>0</v>
      </c>
      <c r="H16" s="109">
        <f t="shared" si="10"/>
        <v>0</v>
      </c>
      <c r="I16" s="109">
        <f t="shared" si="10"/>
        <v>0</v>
      </c>
      <c r="J16" s="109">
        <f t="shared" si="10"/>
        <v>0</v>
      </c>
      <c r="K16" s="109">
        <f t="shared" si="7"/>
        <v>0</v>
      </c>
      <c r="L16" s="109">
        <f>SUM(L17:L28)</f>
        <v>0</v>
      </c>
      <c r="M16" s="109">
        <f t="shared" si="3"/>
        <v>0</v>
      </c>
      <c r="N16" s="109">
        <f>SUM(N17:N28)</f>
        <v>0</v>
      </c>
    </row>
    <row r="17" spans="1:14" ht="18" customHeight="1">
      <c r="A17" s="110">
        <v>2296002</v>
      </c>
      <c r="B17" s="112" t="s">
        <v>426</v>
      </c>
      <c r="C17" s="113"/>
      <c r="D17" s="109">
        <f t="shared" si="8"/>
        <v>0</v>
      </c>
      <c r="E17" s="113"/>
      <c r="F17" s="113"/>
      <c r="G17" s="113"/>
      <c r="H17" s="113"/>
      <c r="I17" s="113"/>
      <c r="J17" s="113"/>
      <c r="K17" s="109">
        <f t="shared" si="7"/>
        <v>0</v>
      </c>
      <c r="L17" s="113"/>
      <c r="M17" s="109">
        <f t="shared" si="3"/>
        <v>0</v>
      </c>
      <c r="N17" s="113"/>
    </row>
    <row r="18" spans="1:14" ht="18" customHeight="1">
      <c r="A18" s="110">
        <v>2296003</v>
      </c>
      <c r="B18" s="112" t="s">
        <v>427</v>
      </c>
      <c r="C18" s="113"/>
      <c r="D18" s="109">
        <f t="shared" si="8"/>
        <v>0</v>
      </c>
      <c r="E18" s="113"/>
      <c r="F18" s="113"/>
      <c r="G18" s="113"/>
      <c r="H18" s="113"/>
      <c r="I18" s="113"/>
      <c r="J18" s="113"/>
      <c r="K18" s="109">
        <f t="shared" si="7"/>
        <v>0</v>
      </c>
      <c r="L18" s="113"/>
      <c r="M18" s="109">
        <f t="shared" si="3"/>
        <v>0</v>
      </c>
      <c r="N18" s="113"/>
    </row>
    <row r="19" spans="1:14" ht="18" customHeight="1">
      <c r="A19" s="110">
        <v>2296004</v>
      </c>
      <c r="B19" s="112" t="s">
        <v>428</v>
      </c>
      <c r="C19" s="113"/>
      <c r="D19" s="109">
        <f t="shared" si="8"/>
        <v>0</v>
      </c>
      <c r="E19" s="113"/>
      <c r="F19" s="113"/>
      <c r="G19" s="113"/>
      <c r="H19" s="113"/>
      <c r="I19" s="113"/>
      <c r="J19" s="113"/>
      <c r="K19" s="109">
        <f t="shared" si="7"/>
        <v>0</v>
      </c>
      <c r="L19" s="113"/>
      <c r="M19" s="109">
        <f t="shared" si="3"/>
        <v>0</v>
      </c>
      <c r="N19" s="113"/>
    </row>
    <row r="20" spans="1:14" ht="18" customHeight="1">
      <c r="A20" s="110">
        <v>2296005</v>
      </c>
      <c r="B20" s="112" t="s">
        <v>429</v>
      </c>
      <c r="C20" s="113"/>
      <c r="D20" s="109">
        <f t="shared" si="8"/>
        <v>0</v>
      </c>
      <c r="E20" s="113"/>
      <c r="F20" s="113"/>
      <c r="G20" s="113"/>
      <c r="H20" s="113"/>
      <c r="I20" s="113"/>
      <c r="J20" s="113"/>
      <c r="K20" s="109">
        <f t="shared" si="7"/>
        <v>0</v>
      </c>
      <c r="L20" s="113"/>
      <c r="M20" s="109">
        <f t="shared" si="3"/>
        <v>0</v>
      </c>
      <c r="N20" s="113"/>
    </row>
    <row r="21" spans="1:14" ht="18" customHeight="1">
      <c r="A21" s="110">
        <v>2296006</v>
      </c>
      <c r="B21" s="112" t="s">
        <v>430</v>
      </c>
      <c r="C21" s="113"/>
      <c r="D21" s="109">
        <f t="shared" si="8"/>
        <v>0</v>
      </c>
      <c r="E21" s="113"/>
      <c r="F21" s="113"/>
      <c r="G21" s="113"/>
      <c r="H21" s="113"/>
      <c r="I21" s="113"/>
      <c r="J21" s="113"/>
      <c r="K21" s="109">
        <f t="shared" si="7"/>
        <v>0</v>
      </c>
      <c r="L21" s="113"/>
      <c r="M21" s="109">
        <f t="shared" si="3"/>
        <v>0</v>
      </c>
      <c r="N21" s="113"/>
    </row>
    <row r="22" spans="1:14" ht="18" customHeight="1">
      <c r="A22" s="110">
        <v>2296007</v>
      </c>
      <c r="B22" s="112" t="s">
        <v>431</v>
      </c>
      <c r="C22" s="113"/>
      <c r="D22" s="109">
        <f t="shared" si="8"/>
        <v>0</v>
      </c>
      <c r="E22" s="113"/>
      <c r="F22" s="113"/>
      <c r="G22" s="113"/>
      <c r="H22" s="113"/>
      <c r="I22" s="113"/>
      <c r="J22" s="113"/>
      <c r="K22" s="109">
        <f t="shared" si="7"/>
        <v>0</v>
      </c>
      <c r="L22" s="113"/>
      <c r="M22" s="109">
        <f t="shared" si="3"/>
        <v>0</v>
      </c>
      <c r="N22" s="113"/>
    </row>
    <row r="23" spans="1:14" ht="18" customHeight="1">
      <c r="A23" s="110">
        <v>2296008</v>
      </c>
      <c r="B23" s="112" t="s">
        <v>432</v>
      </c>
      <c r="C23" s="113"/>
      <c r="D23" s="109">
        <f t="shared" si="8"/>
        <v>0</v>
      </c>
      <c r="E23" s="113"/>
      <c r="F23" s="113"/>
      <c r="G23" s="113"/>
      <c r="H23" s="113"/>
      <c r="I23" s="113"/>
      <c r="J23" s="113"/>
      <c r="K23" s="109">
        <f t="shared" si="7"/>
        <v>0</v>
      </c>
      <c r="L23" s="113"/>
      <c r="M23" s="109">
        <f t="shared" si="3"/>
        <v>0</v>
      </c>
      <c r="N23" s="113"/>
    </row>
    <row r="24" spans="1:14" ht="18" customHeight="1">
      <c r="A24" s="110">
        <v>2296010</v>
      </c>
      <c r="B24" s="112" t="s">
        <v>433</v>
      </c>
      <c r="C24" s="113"/>
      <c r="D24" s="109">
        <f t="shared" si="8"/>
        <v>0</v>
      </c>
      <c r="E24" s="113"/>
      <c r="F24" s="113"/>
      <c r="G24" s="113"/>
      <c r="H24" s="113"/>
      <c r="I24" s="113"/>
      <c r="J24" s="113"/>
      <c r="K24" s="109">
        <f t="shared" si="7"/>
        <v>0</v>
      </c>
      <c r="L24" s="113"/>
      <c r="M24" s="109">
        <f t="shared" si="3"/>
        <v>0</v>
      </c>
      <c r="N24" s="113"/>
    </row>
    <row r="25" spans="1:14" ht="18" customHeight="1">
      <c r="A25" s="110">
        <v>2296011</v>
      </c>
      <c r="B25" s="112" t="s">
        <v>434</v>
      </c>
      <c r="C25" s="113"/>
      <c r="D25" s="109">
        <f t="shared" si="8"/>
        <v>0</v>
      </c>
      <c r="E25" s="113"/>
      <c r="F25" s="113"/>
      <c r="G25" s="113"/>
      <c r="H25" s="113"/>
      <c r="I25" s="113"/>
      <c r="J25" s="113"/>
      <c r="K25" s="109">
        <f t="shared" si="7"/>
        <v>0</v>
      </c>
      <c r="L25" s="113"/>
      <c r="M25" s="109">
        <f t="shared" si="3"/>
        <v>0</v>
      </c>
      <c r="N25" s="113"/>
    </row>
    <row r="26" spans="1:14" ht="18" customHeight="1">
      <c r="A26" s="110">
        <v>2296012</v>
      </c>
      <c r="B26" s="112" t="s">
        <v>435</v>
      </c>
      <c r="C26" s="113"/>
      <c r="D26" s="109">
        <f t="shared" si="8"/>
        <v>0</v>
      </c>
      <c r="E26" s="113"/>
      <c r="F26" s="113"/>
      <c r="G26" s="113"/>
      <c r="H26" s="113"/>
      <c r="I26" s="113"/>
      <c r="J26" s="113"/>
      <c r="K26" s="109">
        <f t="shared" si="7"/>
        <v>0</v>
      </c>
      <c r="L26" s="113"/>
      <c r="M26" s="109">
        <f t="shared" si="3"/>
        <v>0</v>
      </c>
      <c r="N26" s="113"/>
    </row>
    <row r="27" spans="1:14" ht="18" customHeight="1">
      <c r="A27" s="110">
        <v>2296013</v>
      </c>
      <c r="B27" s="112" t="s">
        <v>436</v>
      </c>
      <c r="C27" s="113"/>
      <c r="D27" s="109">
        <f t="shared" si="8"/>
        <v>0</v>
      </c>
      <c r="E27" s="113"/>
      <c r="F27" s="113"/>
      <c r="G27" s="113"/>
      <c r="H27" s="113"/>
      <c r="I27" s="113"/>
      <c r="J27" s="113"/>
      <c r="K27" s="109">
        <f t="shared" si="7"/>
        <v>0</v>
      </c>
      <c r="L27" s="113"/>
      <c r="M27" s="109">
        <f t="shared" si="3"/>
        <v>0</v>
      </c>
      <c r="N27" s="113"/>
    </row>
    <row r="28" spans="1:14" ht="18" customHeight="1">
      <c r="A28" s="110">
        <v>2296099</v>
      </c>
      <c r="B28" s="112" t="s">
        <v>437</v>
      </c>
      <c r="C28" s="113"/>
      <c r="D28" s="109">
        <f t="shared" si="8"/>
        <v>0</v>
      </c>
      <c r="E28" s="113"/>
      <c r="F28" s="113"/>
      <c r="G28" s="113"/>
      <c r="H28" s="113"/>
      <c r="I28" s="113"/>
      <c r="J28" s="113"/>
      <c r="K28" s="109">
        <f t="shared" si="7"/>
        <v>0</v>
      </c>
      <c r="L28" s="113"/>
      <c r="M28" s="109">
        <f t="shared" si="3"/>
        <v>0</v>
      </c>
      <c r="N28" s="113"/>
    </row>
    <row r="29" spans="1:14" ht="18" customHeight="1">
      <c r="A29" s="110">
        <v>22904</v>
      </c>
      <c r="B29" s="112" t="s">
        <v>438</v>
      </c>
      <c r="C29" s="113"/>
      <c r="D29" s="109">
        <f t="shared" si="8"/>
        <v>0</v>
      </c>
      <c r="E29" s="113"/>
      <c r="F29" s="113"/>
      <c r="G29" s="113"/>
      <c r="H29" s="113"/>
      <c r="I29" s="113"/>
      <c r="J29" s="113"/>
      <c r="K29" s="109">
        <f t="shared" si="7"/>
        <v>0</v>
      </c>
      <c r="L29" s="113"/>
      <c r="M29" s="109">
        <f t="shared" si="3"/>
        <v>0</v>
      </c>
      <c r="N29" s="113"/>
    </row>
  </sheetData>
  <sheetProtection/>
  <mergeCells count="17">
    <mergeCell ref="A1:N1"/>
    <mergeCell ref="A2:N2"/>
    <mergeCell ref="D3:J3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  <mergeCell ref="L3:L5"/>
    <mergeCell ref="M3:M5"/>
    <mergeCell ref="N3:N5"/>
  </mergeCells>
  <printOptions horizontalCentered="1"/>
  <pageMargins left="0.39" right="0.39" top="0.79" bottom="0.59" header="0.39" footer="0.3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zoomScaleSheetLayoutView="100" workbookViewId="0" topLeftCell="A1">
      <selection activeCell="C8" sqref="C8"/>
    </sheetView>
  </sheetViews>
  <sheetFormatPr defaultColWidth="12.125" defaultRowHeight="16.5" customHeight="1"/>
  <cols>
    <col min="1" max="1" width="27.50390625" style="75" customWidth="1"/>
    <col min="2" max="2" width="10.875" style="75" customWidth="1"/>
    <col min="3" max="3" width="12.625" style="75" customWidth="1"/>
    <col min="4" max="4" width="28.875" style="75" customWidth="1"/>
    <col min="5" max="6" width="15.00390625" style="75" customWidth="1"/>
    <col min="7" max="16384" width="12.125" style="76" customWidth="1"/>
  </cols>
  <sheetData>
    <row r="1" spans="1:6" ht="33.75" customHeight="1">
      <c r="A1" s="77" t="s">
        <v>439</v>
      </c>
      <c r="B1" s="77"/>
      <c r="C1" s="77"/>
      <c r="D1" s="77"/>
      <c r="E1" s="77"/>
      <c r="F1" s="77"/>
    </row>
    <row r="2" spans="1:6" ht="16.5" customHeight="1">
      <c r="A2" s="78"/>
      <c r="B2" s="78"/>
      <c r="C2" s="78"/>
      <c r="D2" s="78"/>
      <c r="E2" s="78"/>
      <c r="F2" s="79"/>
    </row>
    <row r="3" spans="1:6" s="73" customFormat="1" ht="16.5" customHeight="1">
      <c r="A3" s="75"/>
      <c r="B3" s="80"/>
      <c r="C3" s="80"/>
      <c r="D3" s="80"/>
      <c r="E3" s="80"/>
      <c r="F3" s="80" t="s">
        <v>60</v>
      </c>
    </row>
    <row r="4" spans="1:6" ht="29.25" customHeight="1">
      <c r="A4" s="81" t="s">
        <v>440</v>
      </c>
      <c r="B4" s="82"/>
      <c r="C4" s="83"/>
      <c r="D4" s="84" t="s">
        <v>441</v>
      </c>
      <c r="E4" s="84"/>
      <c r="F4" s="84"/>
    </row>
    <row r="5" spans="1:6" ht="16.5" customHeight="1">
      <c r="A5" s="85" t="s">
        <v>442</v>
      </c>
      <c r="B5" s="86" t="s">
        <v>443</v>
      </c>
      <c r="C5" s="86" t="s">
        <v>444</v>
      </c>
      <c r="D5" s="85" t="s">
        <v>442</v>
      </c>
      <c r="E5" s="86" t="s">
        <v>443</v>
      </c>
      <c r="F5" s="87" t="s">
        <v>444</v>
      </c>
    </row>
    <row r="6" spans="1:6" ht="16.5" customHeight="1">
      <c r="A6" s="88"/>
      <c r="B6" s="85"/>
      <c r="C6" s="85"/>
      <c r="D6" s="88"/>
      <c r="E6" s="85"/>
      <c r="F6" s="85"/>
    </row>
    <row r="7" spans="1:6" ht="16.5" customHeight="1">
      <c r="A7" s="89" t="s">
        <v>445</v>
      </c>
      <c r="B7" s="90">
        <f>SUM(B8:B14)</f>
        <v>1537929</v>
      </c>
      <c r="C7" s="90">
        <f>SUM(C8:C14)</f>
        <v>0</v>
      </c>
      <c r="D7" s="89" t="s">
        <v>446</v>
      </c>
      <c r="E7" s="90">
        <f>SUM(E8:E10)</f>
        <v>1532929</v>
      </c>
      <c r="F7" s="90">
        <f>SUM(F8:F10)</f>
        <v>0</v>
      </c>
    </row>
    <row r="8" spans="1:6" ht="16.5" customHeight="1">
      <c r="A8" s="91" t="s">
        <v>447</v>
      </c>
      <c r="B8" s="92">
        <v>1161184</v>
      </c>
      <c r="C8" s="92"/>
      <c r="D8" s="93" t="s">
        <v>448</v>
      </c>
      <c r="E8" s="92">
        <v>2190721</v>
      </c>
      <c r="F8" s="92"/>
    </row>
    <row r="9" spans="1:6" ht="16.5" customHeight="1">
      <c r="A9" s="91" t="s">
        <v>449</v>
      </c>
      <c r="B9" s="92"/>
      <c r="C9" s="92"/>
      <c r="D9" s="91" t="s">
        <v>450</v>
      </c>
      <c r="E9" s="92">
        <v>-657792</v>
      </c>
      <c r="F9" s="92"/>
    </row>
    <row r="10" spans="1:6" ht="16.5" customHeight="1">
      <c r="A10" s="91" t="s">
        <v>451</v>
      </c>
      <c r="B10" s="92"/>
      <c r="C10" s="92"/>
      <c r="D10" s="91" t="s">
        <v>452</v>
      </c>
      <c r="E10" s="92"/>
      <c r="F10" s="92"/>
    </row>
    <row r="11" spans="1:6" ht="16.5" customHeight="1">
      <c r="A11" s="93" t="s">
        <v>453</v>
      </c>
      <c r="B11" s="92">
        <v>376745</v>
      </c>
      <c r="C11" s="92"/>
      <c r="D11" s="89" t="s">
        <v>454</v>
      </c>
      <c r="E11" s="90">
        <f>B7-E7</f>
        <v>5000</v>
      </c>
      <c r="F11" s="90">
        <f>C7-F7</f>
        <v>0</v>
      </c>
    </row>
    <row r="12" spans="1:6" ht="16.5" customHeight="1">
      <c r="A12" s="91" t="s">
        <v>455</v>
      </c>
      <c r="B12" s="92"/>
      <c r="C12" s="92"/>
      <c r="D12" s="91" t="s">
        <v>456</v>
      </c>
      <c r="E12" s="92">
        <v>5000</v>
      </c>
      <c r="F12" s="92"/>
    </row>
    <row r="13" spans="1:6" ht="16.5" customHeight="1">
      <c r="A13" s="91" t="s">
        <v>457</v>
      </c>
      <c r="B13" s="92"/>
      <c r="C13" s="92"/>
      <c r="D13" s="91" t="s">
        <v>458</v>
      </c>
      <c r="E13" s="92"/>
      <c r="F13" s="92"/>
    </row>
    <row r="14" spans="1:6" ht="16.5" customHeight="1">
      <c r="A14" s="91" t="s">
        <v>459</v>
      </c>
      <c r="B14" s="92"/>
      <c r="C14" s="92"/>
      <c r="D14" s="93" t="s">
        <v>460</v>
      </c>
      <c r="E14" s="92"/>
      <c r="F14" s="92"/>
    </row>
    <row r="15" spans="1:6" ht="16.5" customHeight="1">
      <c r="A15" s="91"/>
      <c r="B15" s="92"/>
      <c r="C15" s="92"/>
      <c r="D15" s="23"/>
      <c r="E15" s="23"/>
      <c r="F15" s="23"/>
    </row>
    <row r="16" spans="1:6" ht="16.5" customHeight="1">
      <c r="A16" s="23"/>
      <c r="B16" s="23"/>
      <c r="C16" s="23"/>
      <c r="D16" s="23"/>
      <c r="E16" s="23"/>
      <c r="F16" s="23"/>
    </row>
    <row r="17" spans="1:6" ht="16.5" customHeight="1">
      <c r="A17" s="23"/>
      <c r="B17" s="23"/>
      <c r="C17" s="23"/>
      <c r="D17" s="23"/>
      <c r="E17" s="23"/>
      <c r="F17" s="23"/>
    </row>
    <row r="18" spans="1:6" ht="16.5" customHeight="1">
      <c r="A18" s="89"/>
      <c r="B18" s="92"/>
      <c r="C18" s="92"/>
      <c r="D18" s="23"/>
      <c r="E18" s="23"/>
      <c r="F18" s="23"/>
    </row>
    <row r="19" spans="1:6" ht="16.5" customHeight="1">
      <c r="A19" s="91"/>
      <c r="B19" s="92"/>
      <c r="C19" s="92"/>
      <c r="D19" s="91"/>
      <c r="E19" s="92"/>
      <c r="F19" s="92"/>
    </row>
    <row r="20" spans="1:6" ht="16.5" customHeight="1">
      <c r="A20" s="91"/>
      <c r="B20" s="92"/>
      <c r="C20" s="92"/>
      <c r="D20" s="91"/>
      <c r="E20" s="92"/>
      <c r="F20" s="92"/>
    </row>
    <row r="21" spans="1:6" ht="16.5" customHeight="1">
      <c r="A21" s="91"/>
      <c r="B21" s="92"/>
      <c r="C21" s="92"/>
      <c r="D21" s="92"/>
      <c r="E21" s="92"/>
      <c r="F21" s="92"/>
    </row>
    <row r="22" spans="1:6" ht="16.5" customHeight="1">
      <c r="A22" s="91"/>
      <c r="B22" s="92"/>
      <c r="C22" s="92"/>
      <c r="D22" s="92"/>
      <c r="E22" s="92"/>
      <c r="F22" s="92"/>
    </row>
    <row r="23" spans="1:6" ht="16.5" customHeight="1">
      <c r="A23" s="91"/>
      <c r="B23" s="92"/>
      <c r="C23" s="92"/>
      <c r="D23" s="92"/>
      <c r="E23" s="92"/>
      <c r="F23" s="92"/>
    </row>
    <row r="24" spans="1:6" s="74" customFormat="1" ht="16.5" customHeight="1">
      <c r="A24" s="88" t="s">
        <v>461</v>
      </c>
      <c r="B24" s="94">
        <f>B7</f>
        <v>1537929</v>
      </c>
      <c r="C24" s="94">
        <f>C7</f>
        <v>0</v>
      </c>
      <c r="D24" s="88" t="s">
        <v>461</v>
      </c>
      <c r="E24" s="94">
        <f>E7+E11</f>
        <v>1537929</v>
      </c>
      <c r="F24" s="94">
        <f>F7+F11</f>
        <v>0</v>
      </c>
    </row>
  </sheetData>
  <sheetProtection/>
  <mergeCells count="9">
    <mergeCell ref="A1:F1"/>
    <mergeCell ref="A4:C4"/>
    <mergeCell ref="D4:F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79" bottom="0.59" header="0.39" footer="0.39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5"/>
  <sheetViews>
    <sheetView showGridLines="0" showZeros="0" view="pageBreakPreview" zoomScaleSheetLayoutView="100" workbookViewId="0" topLeftCell="A1">
      <pane xSplit="1" ySplit="5" topLeftCell="B6" activePane="bottomRight" state="frozen"/>
      <selection pane="bottomRight" activeCell="A2" sqref="A2"/>
    </sheetView>
  </sheetViews>
  <sheetFormatPr defaultColWidth="26.00390625" defaultRowHeight="15" customHeight="1"/>
  <cols>
    <col min="1" max="1" width="29.25390625" style="52" customWidth="1"/>
    <col min="2" max="2" width="9.625" style="52" customWidth="1"/>
    <col min="3" max="22" width="7.75390625" style="52" customWidth="1"/>
    <col min="23" max="23" width="7.75390625" style="52" hidden="1" customWidth="1"/>
    <col min="24" max="16384" width="26.00390625" style="52" customWidth="1"/>
  </cols>
  <sheetData>
    <row r="1" spans="1:23" ht="33.75" customHeight="1">
      <c r="A1" s="53" t="s">
        <v>462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2" s="50" customFormat="1" ht="16.5" customHeight="1">
      <c r="A2" s="50" t="s">
        <v>463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V2" s="54" t="s">
        <v>464</v>
      </c>
    </row>
    <row r="3" spans="1:23" ht="16.5" customHeight="1">
      <c r="A3" s="55" t="s">
        <v>465</v>
      </c>
      <c r="B3" s="55" t="s">
        <v>466</v>
      </c>
      <c r="C3" s="56" t="s">
        <v>467</v>
      </c>
      <c r="D3" s="56"/>
      <c r="E3" s="56"/>
      <c r="F3" s="56"/>
      <c r="G3" s="56"/>
      <c r="H3" s="56" t="s">
        <v>468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5" t="s">
        <v>469</v>
      </c>
    </row>
    <row r="4" spans="1:23" ht="16.5" customHeight="1">
      <c r="A4" s="55"/>
      <c r="B4" s="55"/>
      <c r="C4" s="56" t="s">
        <v>470</v>
      </c>
      <c r="D4" s="56" t="s">
        <v>471</v>
      </c>
      <c r="E4" s="56" t="s">
        <v>472</v>
      </c>
      <c r="F4" s="56" t="s">
        <v>473</v>
      </c>
      <c r="G4" s="56" t="s">
        <v>474</v>
      </c>
      <c r="H4" s="56" t="s">
        <v>475</v>
      </c>
      <c r="I4" s="56"/>
      <c r="J4" s="56"/>
      <c r="K4" s="56"/>
      <c r="L4" s="56"/>
      <c r="M4" s="55" t="s">
        <v>476</v>
      </c>
      <c r="N4" s="55"/>
      <c r="O4" s="55"/>
      <c r="P4" s="55"/>
      <c r="Q4" s="55"/>
      <c r="R4" s="56" t="s">
        <v>477</v>
      </c>
      <c r="S4" s="56"/>
      <c r="T4" s="56"/>
      <c r="U4" s="56"/>
      <c r="V4" s="56"/>
      <c r="W4" s="55"/>
    </row>
    <row r="5" spans="1:23" ht="27" customHeight="1">
      <c r="A5" s="55"/>
      <c r="B5" s="57"/>
      <c r="C5" s="58"/>
      <c r="D5" s="58"/>
      <c r="E5" s="58"/>
      <c r="F5" s="58"/>
      <c r="G5" s="58"/>
      <c r="H5" s="58" t="s">
        <v>221</v>
      </c>
      <c r="I5" s="58" t="s">
        <v>471</v>
      </c>
      <c r="J5" s="58" t="s">
        <v>472</v>
      </c>
      <c r="K5" s="58" t="s">
        <v>473</v>
      </c>
      <c r="L5" s="58" t="s">
        <v>474</v>
      </c>
      <c r="M5" s="57" t="s">
        <v>221</v>
      </c>
      <c r="N5" s="57" t="s">
        <v>471</v>
      </c>
      <c r="O5" s="57" t="s">
        <v>472</v>
      </c>
      <c r="P5" s="57" t="s">
        <v>473</v>
      </c>
      <c r="Q5" s="57" t="s">
        <v>474</v>
      </c>
      <c r="R5" s="57" t="s">
        <v>221</v>
      </c>
      <c r="S5" s="57" t="s">
        <v>471</v>
      </c>
      <c r="T5" s="57" t="s">
        <v>472</v>
      </c>
      <c r="U5" s="57" t="s">
        <v>473</v>
      </c>
      <c r="V5" s="57" t="s">
        <v>474</v>
      </c>
      <c r="W5" s="57"/>
    </row>
    <row r="6" spans="1:23" ht="13.5" customHeight="1">
      <c r="A6" s="59" t="s">
        <v>478</v>
      </c>
      <c r="B6" s="60">
        <f>B7+B23+B27+B30+B33+B39+B46+B54+B60+B69+B74+B21+B67+B72+B52</f>
        <v>7</v>
      </c>
      <c r="C6" s="60">
        <f aca="true" t="shared" si="0" ref="C6:V6">C7+C23+C27+C30+C33+C39+C46+C54+C60+C69+C74+C21+C67+C72+C52</f>
        <v>109</v>
      </c>
      <c r="D6" s="60">
        <f t="shared" si="0"/>
        <v>104</v>
      </c>
      <c r="E6" s="60">
        <f t="shared" si="0"/>
        <v>0</v>
      </c>
      <c r="F6" s="60">
        <f t="shared" si="0"/>
        <v>0</v>
      </c>
      <c r="G6" s="60">
        <f t="shared" si="0"/>
        <v>5</v>
      </c>
      <c r="H6" s="60">
        <f t="shared" si="0"/>
        <v>19</v>
      </c>
      <c r="I6" s="60">
        <f t="shared" si="0"/>
        <v>19</v>
      </c>
      <c r="J6" s="60">
        <f t="shared" si="0"/>
        <v>0</v>
      </c>
      <c r="K6" s="60">
        <f t="shared" si="0"/>
        <v>0</v>
      </c>
      <c r="L6" s="60">
        <f t="shared" si="0"/>
        <v>0</v>
      </c>
      <c r="M6" s="60">
        <f t="shared" si="0"/>
        <v>19</v>
      </c>
      <c r="N6" s="60">
        <f t="shared" si="0"/>
        <v>19</v>
      </c>
      <c r="O6" s="60">
        <f t="shared" si="0"/>
        <v>0</v>
      </c>
      <c r="P6" s="60">
        <f t="shared" si="0"/>
        <v>0</v>
      </c>
      <c r="Q6" s="60">
        <f t="shared" si="0"/>
        <v>0</v>
      </c>
      <c r="R6" s="60">
        <f t="shared" si="0"/>
        <v>71</v>
      </c>
      <c r="S6" s="60">
        <f t="shared" si="0"/>
        <v>66</v>
      </c>
      <c r="T6" s="60">
        <f t="shared" si="0"/>
        <v>0</v>
      </c>
      <c r="U6" s="60">
        <f t="shared" si="0"/>
        <v>0</v>
      </c>
      <c r="V6" s="60">
        <f t="shared" si="0"/>
        <v>5</v>
      </c>
      <c r="W6" s="60" t="e">
        <f>SUM(W7,#REF!,W23,W27,W30,W33,W39,W46,#REF!,W54,W60,#REF!,#REF!,W69,#REF!,#REF!,#REF!,#REF!,#REF!,W74)</f>
        <v>#REF!</v>
      </c>
    </row>
    <row r="7" spans="1:23" ht="13.5" customHeight="1">
      <c r="A7" s="61" t="s">
        <v>229</v>
      </c>
      <c r="B7" s="62">
        <f>SUM(B8:B20)</f>
        <v>2</v>
      </c>
      <c r="C7" s="60">
        <f aca="true" t="shared" si="1" ref="C7:C29">SUM(D7:G7)</f>
        <v>24</v>
      </c>
      <c r="D7" s="60">
        <f aca="true" t="shared" si="2" ref="D7:G20">SUM(I7,N7,S7)</f>
        <v>24</v>
      </c>
      <c r="E7" s="60">
        <f t="shared" si="2"/>
        <v>0</v>
      </c>
      <c r="F7" s="60">
        <f t="shared" si="2"/>
        <v>0</v>
      </c>
      <c r="G7" s="60">
        <f t="shared" si="2"/>
        <v>0</v>
      </c>
      <c r="H7" s="60">
        <f aca="true" t="shared" si="3" ref="H7:H29">SUM(I7:L7)</f>
        <v>19</v>
      </c>
      <c r="I7" s="60">
        <f>SUM(I8:I20)</f>
        <v>19</v>
      </c>
      <c r="J7" s="60">
        <f>SUM(J8:J20)</f>
        <v>0</v>
      </c>
      <c r="K7" s="60">
        <f>SUM(K8:K20)</f>
        <v>0</v>
      </c>
      <c r="L7" s="60">
        <f>SUM(L8:L20)</f>
        <v>0</v>
      </c>
      <c r="M7" s="60">
        <f>SUM(N7:Q7)</f>
        <v>5</v>
      </c>
      <c r="N7" s="60">
        <f>SUM(N8:N20)</f>
        <v>5</v>
      </c>
      <c r="O7" s="60">
        <f>SUM(O8:O20)</f>
        <v>0</v>
      </c>
      <c r="P7" s="60">
        <f>SUM(P8:P20)</f>
        <v>0</v>
      </c>
      <c r="Q7" s="60">
        <f>SUM(Q8:Q20)</f>
        <v>0</v>
      </c>
      <c r="R7" s="60">
        <f aca="true" t="shared" si="4" ref="R7:R29">SUM(S7:V7)</f>
        <v>0</v>
      </c>
      <c r="S7" s="60">
        <f>SUM(S8:S20)</f>
        <v>0</v>
      </c>
      <c r="T7" s="60">
        <f>SUM(T8:T20)</f>
        <v>0</v>
      </c>
      <c r="U7" s="60">
        <f>SUM(U8:U20)</f>
        <v>0</v>
      </c>
      <c r="V7" s="60">
        <f>SUM(V8:V20)</f>
        <v>0</v>
      </c>
      <c r="W7" s="60">
        <f>SUM(W8:W20)</f>
        <v>0</v>
      </c>
    </row>
    <row r="8" spans="1:23" ht="13.5" customHeight="1">
      <c r="A8" s="63" t="s">
        <v>230</v>
      </c>
      <c r="B8" s="64"/>
      <c r="C8" s="60">
        <f t="shared" si="1"/>
        <v>0</v>
      </c>
      <c r="D8" s="60">
        <f t="shared" si="2"/>
        <v>0</v>
      </c>
      <c r="E8" s="60">
        <f t="shared" si="2"/>
        <v>0</v>
      </c>
      <c r="F8" s="60">
        <f t="shared" si="2"/>
        <v>0</v>
      </c>
      <c r="G8" s="60">
        <f t="shared" si="2"/>
        <v>0</v>
      </c>
      <c r="H8" s="60">
        <f t="shared" si="3"/>
        <v>0</v>
      </c>
      <c r="I8" s="64">
        <v>0</v>
      </c>
      <c r="J8" s="64">
        <v>0</v>
      </c>
      <c r="K8" s="64">
        <v>0</v>
      </c>
      <c r="L8" s="64">
        <v>0</v>
      </c>
      <c r="M8" s="60">
        <f>SUM(N8:Q8)</f>
        <v>0</v>
      </c>
      <c r="N8" s="64">
        <v>0</v>
      </c>
      <c r="O8" s="64">
        <v>0</v>
      </c>
      <c r="P8" s="64">
        <v>0</v>
      </c>
      <c r="Q8" s="64">
        <v>0</v>
      </c>
      <c r="R8" s="60">
        <f t="shared" si="4"/>
        <v>0</v>
      </c>
      <c r="S8" s="64">
        <v>0</v>
      </c>
      <c r="T8" s="64">
        <v>0</v>
      </c>
      <c r="U8" s="64">
        <v>0</v>
      </c>
      <c r="V8" s="64">
        <v>0</v>
      </c>
      <c r="W8" s="67"/>
    </row>
    <row r="9" spans="1:23" ht="13.5" customHeight="1">
      <c r="A9" s="63" t="s">
        <v>231</v>
      </c>
      <c r="B9" s="64">
        <v>1</v>
      </c>
      <c r="C9" s="60">
        <f t="shared" si="1"/>
        <v>19</v>
      </c>
      <c r="D9" s="60">
        <f t="shared" si="2"/>
        <v>19</v>
      </c>
      <c r="E9" s="60">
        <f t="shared" si="2"/>
        <v>0</v>
      </c>
      <c r="F9" s="60">
        <f t="shared" si="2"/>
        <v>0</v>
      </c>
      <c r="G9" s="60">
        <f t="shared" si="2"/>
        <v>0</v>
      </c>
      <c r="H9" s="60">
        <f t="shared" si="3"/>
        <v>19</v>
      </c>
      <c r="I9" s="64">
        <v>19</v>
      </c>
      <c r="J9" s="64">
        <v>0</v>
      </c>
      <c r="K9" s="64">
        <v>0</v>
      </c>
      <c r="L9" s="64">
        <v>0</v>
      </c>
      <c r="M9" s="60">
        <f aca="true" t="shared" si="5" ref="M9:M29">SUM(N9:Q9)</f>
        <v>0</v>
      </c>
      <c r="N9" s="64">
        <v>0</v>
      </c>
      <c r="O9" s="64">
        <v>0</v>
      </c>
      <c r="P9" s="64">
        <v>0</v>
      </c>
      <c r="Q9" s="64">
        <v>0</v>
      </c>
      <c r="R9" s="60">
        <f t="shared" si="4"/>
        <v>0</v>
      </c>
      <c r="S9" s="64">
        <v>0</v>
      </c>
      <c r="T9" s="64">
        <v>0</v>
      </c>
      <c r="U9" s="64">
        <v>0</v>
      </c>
      <c r="V9" s="64">
        <v>0</v>
      </c>
      <c r="W9" s="67"/>
    </row>
    <row r="10" spans="1:23" ht="13.5" customHeight="1">
      <c r="A10" s="63" t="s">
        <v>232</v>
      </c>
      <c r="B10" s="64">
        <v>0</v>
      </c>
      <c r="C10" s="60">
        <f t="shared" si="1"/>
        <v>0</v>
      </c>
      <c r="D10" s="60">
        <f t="shared" si="2"/>
        <v>0</v>
      </c>
      <c r="E10" s="60">
        <f t="shared" si="2"/>
        <v>0</v>
      </c>
      <c r="F10" s="60">
        <f t="shared" si="2"/>
        <v>0</v>
      </c>
      <c r="G10" s="60">
        <f t="shared" si="2"/>
        <v>0</v>
      </c>
      <c r="H10" s="60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0">
        <f t="shared" si="5"/>
        <v>0</v>
      </c>
      <c r="N10" s="64"/>
      <c r="O10" s="64">
        <v>0</v>
      </c>
      <c r="P10" s="64">
        <v>0</v>
      </c>
      <c r="Q10" s="64">
        <v>0</v>
      </c>
      <c r="R10" s="60">
        <f t="shared" si="4"/>
        <v>0</v>
      </c>
      <c r="S10" s="64">
        <v>0</v>
      </c>
      <c r="T10" s="64">
        <v>0</v>
      </c>
      <c r="U10" s="64">
        <v>0</v>
      </c>
      <c r="V10" s="64">
        <v>0</v>
      </c>
      <c r="W10" s="67"/>
    </row>
    <row r="11" spans="1:23" ht="13.5" customHeight="1">
      <c r="A11" s="63" t="s">
        <v>233</v>
      </c>
      <c r="B11" s="64">
        <v>0</v>
      </c>
      <c r="C11" s="60">
        <f t="shared" si="1"/>
        <v>0</v>
      </c>
      <c r="D11" s="60">
        <f t="shared" si="2"/>
        <v>0</v>
      </c>
      <c r="E11" s="60">
        <f t="shared" si="2"/>
        <v>0</v>
      </c>
      <c r="F11" s="60">
        <f t="shared" si="2"/>
        <v>0</v>
      </c>
      <c r="G11" s="60">
        <f t="shared" si="2"/>
        <v>0</v>
      </c>
      <c r="H11" s="60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0">
        <f t="shared" si="5"/>
        <v>0</v>
      </c>
      <c r="N11" s="64"/>
      <c r="O11" s="64">
        <v>0</v>
      </c>
      <c r="P11" s="64">
        <v>0</v>
      </c>
      <c r="Q11" s="64">
        <v>0</v>
      </c>
      <c r="R11" s="60">
        <f t="shared" si="4"/>
        <v>0</v>
      </c>
      <c r="S11" s="64">
        <v>0</v>
      </c>
      <c r="T11" s="64">
        <v>0</v>
      </c>
      <c r="U11" s="64">
        <v>0</v>
      </c>
      <c r="V11" s="64">
        <v>0</v>
      </c>
      <c r="W11" s="67"/>
    </row>
    <row r="12" spans="1:23" ht="13.5" customHeight="1">
      <c r="A12" s="63" t="s">
        <v>234</v>
      </c>
      <c r="B12" s="64">
        <v>0</v>
      </c>
      <c r="C12" s="60">
        <f t="shared" si="1"/>
        <v>0</v>
      </c>
      <c r="D12" s="60">
        <f t="shared" si="2"/>
        <v>0</v>
      </c>
      <c r="E12" s="60">
        <f t="shared" si="2"/>
        <v>0</v>
      </c>
      <c r="F12" s="60">
        <f t="shared" si="2"/>
        <v>0</v>
      </c>
      <c r="G12" s="60">
        <f t="shared" si="2"/>
        <v>0</v>
      </c>
      <c r="H12" s="60">
        <f t="shared" si="3"/>
        <v>0</v>
      </c>
      <c r="I12" s="64">
        <v>0</v>
      </c>
      <c r="J12" s="64">
        <v>0</v>
      </c>
      <c r="K12" s="64">
        <v>0</v>
      </c>
      <c r="L12" s="64">
        <v>0</v>
      </c>
      <c r="M12" s="60">
        <f t="shared" si="5"/>
        <v>0</v>
      </c>
      <c r="N12" s="64"/>
      <c r="O12" s="64">
        <v>0</v>
      </c>
      <c r="P12" s="64">
        <v>0</v>
      </c>
      <c r="Q12" s="64">
        <v>0</v>
      </c>
      <c r="R12" s="60">
        <f t="shared" si="4"/>
        <v>0</v>
      </c>
      <c r="S12" s="64">
        <v>0</v>
      </c>
      <c r="T12" s="64">
        <v>0</v>
      </c>
      <c r="U12" s="64">
        <v>0</v>
      </c>
      <c r="V12" s="64">
        <v>0</v>
      </c>
      <c r="W12" s="67"/>
    </row>
    <row r="13" spans="1:23" ht="13.5" customHeight="1">
      <c r="A13" s="63" t="s">
        <v>235</v>
      </c>
      <c r="B13" s="64">
        <v>0</v>
      </c>
      <c r="C13" s="60">
        <f t="shared" si="1"/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3"/>
        <v>0</v>
      </c>
      <c r="I13" s="64">
        <v>0</v>
      </c>
      <c r="J13" s="64">
        <v>0</v>
      </c>
      <c r="K13" s="64">
        <v>0</v>
      </c>
      <c r="L13" s="64">
        <v>0</v>
      </c>
      <c r="M13" s="60">
        <f t="shared" si="5"/>
        <v>0</v>
      </c>
      <c r="N13" s="64"/>
      <c r="O13" s="64">
        <v>0</v>
      </c>
      <c r="P13" s="64">
        <v>0</v>
      </c>
      <c r="Q13" s="64">
        <v>0</v>
      </c>
      <c r="R13" s="60">
        <f t="shared" si="4"/>
        <v>0</v>
      </c>
      <c r="S13" s="64">
        <v>0</v>
      </c>
      <c r="T13" s="64">
        <v>0</v>
      </c>
      <c r="U13" s="64">
        <v>0</v>
      </c>
      <c r="V13" s="64">
        <v>0</v>
      </c>
      <c r="W13" s="67"/>
    </row>
    <row r="14" spans="1:23" ht="13.5" customHeight="1">
      <c r="A14" s="63" t="s">
        <v>236</v>
      </c>
      <c r="B14" s="64">
        <v>0</v>
      </c>
      <c r="C14" s="60">
        <f t="shared" si="1"/>
        <v>0</v>
      </c>
      <c r="D14" s="60">
        <f t="shared" si="2"/>
        <v>0</v>
      </c>
      <c r="E14" s="60">
        <f t="shared" si="2"/>
        <v>0</v>
      </c>
      <c r="F14" s="60">
        <f t="shared" si="2"/>
        <v>0</v>
      </c>
      <c r="G14" s="60">
        <f t="shared" si="2"/>
        <v>0</v>
      </c>
      <c r="H14" s="60">
        <f t="shared" si="3"/>
        <v>0</v>
      </c>
      <c r="I14" s="64">
        <v>0</v>
      </c>
      <c r="J14" s="64">
        <v>0</v>
      </c>
      <c r="K14" s="64">
        <v>0</v>
      </c>
      <c r="L14" s="64">
        <v>0</v>
      </c>
      <c r="M14" s="60">
        <f t="shared" si="5"/>
        <v>0</v>
      </c>
      <c r="N14" s="64"/>
      <c r="O14" s="64">
        <v>0</v>
      </c>
      <c r="P14" s="64">
        <v>0</v>
      </c>
      <c r="Q14" s="64">
        <v>0</v>
      </c>
      <c r="R14" s="60">
        <f t="shared" si="4"/>
        <v>0</v>
      </c>
      <c r="S14" s="64">
        <v>0</v>
      </c>
      <c r="T14" s="64">
        <v>0</v>
      </c>
      <c r="U14" s="64">
        <v>0</v>
      </c>
      <c r="V14" s="64">
        <v>0</v>
      </c>
      <c r="W14" s="67"/>
    </row>
    <row r="15" spans="1:23" ht="13.5" customHeight="1">
      <c r="A15" s="63" t="s">
        <v>237</v>
      </c>
      <c r="B15" s="64">
        <v>1</v>
      </c>
      <c r="C15" s="60">
        <f t="shared" si="1"/>
        <v>5</v>
      </c>
      <c r="D15" s="60">
        <f t="shared" si="2"/>
        <v>5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3"/>
        <v>0</v>
      </c>
      <c r="I15" s="64">
        <v>0</v>
      </c>
      <c r="J15" s="64">
        <v>0</v>
      </c>
      <c r="K15" s="64">
        <v>0</v>
      </c>
      <c r="L15" s="64">
        <v>0</v>
      </c>
      <c r="M15" s="60">
        <f t="shared" si="5"/>
        <v>5</v>
      </c>
      <c r="N15" s="64">
        <v>5</v>
      </c>
      <c r="O15" s="64">
        <v>0</v>
      </c>
      <c r="P15" s="64">
        <v>0</v>
      </c>
      <c r="Q15" s="64">
        <v>0</v>
      </c>
      <c r="R15" s="60">
        <f t="shared" si="4"/>
        <v>0</v>
      </c>
      <c r="S15" s="64">
        <v>0</v>
      </c>
      <c r="T15" s="64">
        <v>0</v>
      </c>
      <c r="U15" s="64">
        <v>0</v>
      </c>
      <c r="V15" s="64">
        <v>0</v>
      </c>
      <c r="W15" s="67"/>
    </row>
    <row r="16" spans="1:23" ht="13.5" customHeight="1">
      <c r="A16" s="63" t="s">
        <v>238</v>
      </c>
      <c r="B16" s="64">
        <v>0</v>
      </c>
      <c r="C16" s="60">
        <f t="shared" si="1"/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 t="shared" si="2"/>
        <v>0</v>
      </c>
      <c r="H16" s="60">
        <f t="shared" si="3"/>
        <v>0</v>
      </c>
      <c r="I16" s="64">
        <v>0</v>
      </c>
      <c r="J16" s="64">
        <v>0</v>
      </c>
      <c r="K16" s="64">
        <v>0</v>
      </c>
      <c r="L16" s="64">
        <v>0</v>
      </c>
      <c r="M16" s="60">
        <f t="shared" si="5"/>
        <v>0</v>
      </c>
      <c r="N16" s="64"/>
      <c r="O16" s="64">
        <v>0</v>
      </c>
      <c r="P16" s="64">
        <v>0</v>
      </c>
      <c r="Q16" s="64">
        <v>0</v>
      </c>
      <c r="R16" s="60">
        <f t="shared" si="4"/>
        <v>0</v>
      </c>
      <c r="S16" s="64">
        <v>0</v>
      </c>
      <c r="T16" s="64">
        <v>0</v>
      </c>
      <c r="U16" s="64">
        <v>0</v>
      </c>
      <c r="V16" s="64">
        <v>0</v>
      </c>
      <c r="W16" s="67"/>
    </row>
    <row r="17" spans="1:23" ht="13.5" customHeight="1">
      <c r="A17" s="63" t="s">
        <v>239</v>
      </c>
      <c r="B17" s="64">
        <v>0</v>
      </c>
      <c r="C17" s="60">
        <f t="shared" si="1"/>
        <v>0</v>
      </c>
      <c r="D17" s="60">
        <f t="shared" si="2"/>
        <v>0</v>
      </c>
      <c r="E17" s="60">
        <f t="shared" si="2"/>
        <v>0</v>
      </c>
      <c r="F17" s="60">
        <f t="shared" si="2"/>
        <v>0</v>
      </c>
      <c r="G17" s="60">
        <f t="shared" si="2"/>
        <v>0</v>
      </c>
      <c r="H17" s="60">
        <f t="shared" si="3"/>
        <v>0</v>
      </c>
      <c r="I17" s="64">
        <v>0</v>
      </c>
      <c r="J17" s="64">
        <v>0</v>
      </c>
      <c r="K17" s="64">
        <v>0</v>
      </c>
      <c r="L17" s="64">
        <v>0</v>
      </c>
      <c r="M17" s="60">
        <f t="shared" si="5"/>
        <v>0</v>
      </c>
      <c r="N17" s="64">
        <v>0</v>
      </c>
      <c r="O17" s="64">
        <v>0</v>
      </c>
      <c r="P17" s="64">
        <v>0</v>
      </c>
      <c r="Q17" s="64">
        <v>0</v>
      </c>
      <c r="R17" s="60">
        <f t="shared" si="4"/>
        <v>0</v>
      </c>
      <c r="S17" s="64">
        <v>0</v>
      </c>
      <c r="T17" s="64">
        <v>0</v>
      </c>
      <c r="U17" s="64">
        <v>0</v>
      </c>
      <c r="V17" s="64">
        <v>0</v>
      </c>
      <c r="W17" s="67"/>
    </row>
    <row r="18" spans="1:23" ht="13.5" customHeight="1">
      <c r="A18" s="63" t="s">
        <v>240</v>
      </c>
      <c r="B18" s="64">
        <v>0</v>
      </c>
      <c r="C18" s="60">
        <f t="shared" si="1"/>
        <v>0</v>
      </c>
      <c r="D18" s="60">
        <f t="shared" si="2"/>
        <v>0</v>
      </c>
      <c r="E18" s="60">
        <f t="shared" si="2"/>
        <v>0</v>
      </c>
      <c r="F18" s="60">
        <f t="shared" si="2"/>
        <v>0</v>
      </c>
      <c r="G18" s="60">
        <f t="shared" si="2"/>
        <v>0</v>
      </c>
      <c r="H18" s="60">
        <f t="shared" si="3"/>
        <v>0</v>
      </c>
      <c r="I18" s="64">
        <v>0</v>
      </c>
      <c r="J18" s="64">
        <v>0</v>
      </c>
      <c r="K18" s="64">
        <v>0</v>
      </c>
      <c r="L18" s="64">
        <v>0</v>
      </c>
      <c r="M18" s="60">
        <f t="shared" si="5"/>
        <v>0</v>
      </c>
      <c r="N18" s="64">
        <v>0</v>
      </c>
      <c r="O18" s="64">
        <v>0</v>
      </c>
      <c r="P18" s="64">
        <v>0</v>
      </c>
      <c r="Q18" s="64">
        <v>0</v>
      </c>
      <c r="R18" s="60">
        <f t="shared" si="4"/>
        <v>0</v>
      </c>
      <c r="S18" s="64">
        <v>0</v>
      </c>
      <c r="T18" s="64">
        <v>0</v>
      </c>
      <c r="U18" s="64">
        <v>0</v>
      </c>
      <c r="V18" s="64">
        <v>0</v>
      </c>
      <c r="W18" s="67"/>
    </row>
    <row r="19" spans="1:23" ht="13.5" customHeight="1">
      <c r="A19" s="63" t="s">
        <v>241</v>
      </c>
      <c r="B19" s="64"/>
      <c r="C19" s="60">
        <f t="shared" si="1"/>
        <v>0</v>
      </c>
      <c r="D19" s="60">
        <f>SUM(I19,N19,S19)</f>
        <v>0</v>
      </c>
      <c r="E19" s="60">
        <f>SUM(J19,O19,T19)</f>
        <v>0</v>
      </c>
      <c r="F19" s="60">
        <f>SUM(K19,P19,U19)</f>
        <v>0</v>
      </c>
      <c r="G19" s="60">
        <f>SUM(L19,Q19,V19)</f>
        <v>0</v>
      </c>
      <c r="H19" s="60">
        <f t="shared" si="3"/>
        <v>0</v>
      </c>
      <c r="I19" s="64"/>
      <c r="J19" s="64"/>
      <c r="K19" s="64"/>
      <c r="L19" s="64"/>
      <c r="M19" s="60">
        <f t="shared" si="5"/>
        <v>0</v>
      </c>
      <c r="N19" s="64"/>
      <c r="O19" s="64"/>
      <c r="P19" s="64"/>
      <c r="Q19" s="64"/>
      <c r="R19" s="60">
        <f t="shared" si="4"/>
        <v>0</v>
      </c>
      <c r="S19" s="64"/>
      <c r="T19" s="64"/>
      <c r="U19" s="64"/>
      <c r="V19" s="64"/>
      <c r="W19" s="67"/>
    </row>
    <row r="20" spans="1:23" ht="13.5" customHeight="1">
      <c r="A20" s="63" t="s">
        <v>242</v>
      </c>
      <c r="B20" s="64">
        <v>0</v>
      </c>
      <c r="C20" s="60">
        <f t="shared" si="1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3"/>
        <v>0</v>
      </c>
      <c r="I20" s="64">
        <v>0</v>
      </c>
      <c r="J20" s="64">
        <v>0</v>
      </c>
      <c r="K20" s="64">
        <v>0</v>
      </c>
      <c r="L20" s="64">
        <v>0</v>
      </c>
      <c r="M20" s="60">
        <f t="shared" si="5"/>
        <v>0</v>
      </c>
      <c r="N20" s="64">
        <v>0</v>
      </c>
      <c r="O20" s="64">
        <v>0</v>
      </c>
      <c r="P20" s="64">
        <v>0</v>
      </c>
      <c r="Q20" s="64">
        <v>0</v>
      </c>
      <c r="R20" s="60">
        <f t="shared" si="4"/>
        <v>0</v>
      </c>
      <c r="S20" s="64">
        <v>0</v>
      </c>
      <c r="T20" s="64">
        <v>0</v>
      </c>
      <c r="U20" s="64">
        <v>0</v>
      </c>
      <c r="V20" s="64">
        <v>0</v>
      </c>
      <c r="W20" s="67"/>
    </row>
    <row r="21" spans="1:23" ht="13.5" customHeight="1">
      <c r="A21" s="61" t="s">
        <v>243</v>
      </c>
      <c r="B21" s="60">
        <f>B22</f>
        <v>0</v>
      </c>
      <c r="C21" s="60">
        <f aca="true" t="shared" si="6" ref="C21:V21">C22</f>
        <v>0</v>
      </c>
      <c r="D21" s="60">
        <f t="shared" si="6"/>
        <v>0</v>
      </c>
      <c r="E21" s="60">
        <f t="shared" si="6"/>
        <v>0</v>
      </c>
      <c r="F21" s="60">
        <f t="shared" si="6"/>
        <v>0</v>
      </c>
      <c r="G21" s="60">
        <f t="shared" si="6"/>
        <v>0</v>
      </c>
      <c r="H21" s="60">
        <f t="shared" si="6"/>
        <v>0</v>
      </c>
      <c r="I21" s="60">
        <f t="shared" si="6"/>
        <v>0</v>
      </c>
      <c r="J21" s="60">
        <f t="shared" si="6"/>
        <v>0</v>
      </c>
      <c r="K21" s="60">
        <f t="shared" si="6"/>
        <v>0</v>
      </c>
      <c r="L21" s="60">
        <f t="shared" si="6"/>
        <v>0</v>
      </c>
      <c r="M21" s="60">
        <f t="shared" si="6"/>
        <v>0</v>
      </c>
      <c r="N21" s="60">
        <f t="shared" si="6"/>
        <v>0</v>
      </c>
      <c r="O21" s="60">
        <f t="shared" si="6"/>
        <v>0</v>
      </c>
      <c r="P21" s="60">
        <f t="shared" si="6"/>
        <v>0</v>
      </c>
      <c r="Q21" s="60">
        <f t="shared" si="6"/>
        <v>0</v>
      </c>
      <c r="R21" s="60">
        <f t="shared" si="6"/>
        <v>0</v>
      </c>
      <c r="S21" s="60">
        <f t="shared" si="6"/>
        <v>0</v>
      </c>
      <c r="T21" s="60">
        <f t="shared" si="6"/>
        <v>0</v>
      </c>
      <c r="U21" s="60">
        <f t="shared" si="6"/>
        <v>0</v>
      </c>
      <c r="V21" s="60">
        <f t="shared" si="6"/>
        <v>0</v>
      </c>
      <c r="W21" s="67"/>
    </row>
    <row r="22" spans="1:23" ht="13.5" customHeight="1">
      <c r="A22" s="63" t="s">
        <v>244</v>
      </c>
      <c r="B22" s="64"/>
      <c r="C22" s="60">
        <f>SUM(D22:G22)</f>
        <v>0</v>
      </c>
      <c r="D22" s="60">
        <f>SUM(I22,N22,S22)</f>
        <v>0</v>
      </c>
      <c r="E22" s="60">
        <f>SUM(J22,O22,T22)</f>
        <v>0</v>
      </c>
      <c r="F22" s="60">
        <f>SUM(K22,P22,U22)</f>
        <v>0</v>
      </c>
      <c r="G22" s="60">
        <f>SUM(L22,Q22,V22)</f>
        <v>0</v>
      </c>
      <c r="H22" s="60">
        <f>SUM(I22:L22)</f>
        <v>0</v>
      </c>
      <c r="I22" s="64"/>
      <c r="J22" s="64"/>
      <c r="K22" s="64"/>
      <c r="L22" s="64"/>
      <c r="M22" s="60">
        <f t="shared" si="5"/>
        <v>0</v>
      </c>
      <c r="N22" s="64"/>
      <c r="O22" s="64"/>
      <c r="P22" s="64"/>
      <c r="Q22" s="64"/>
      <c r="R22" s="60">
        <f t="shared" si="4"/>
        <v>0</v>
      </c>
      <c r="S22" s="64"/>
      <c r="T22" s="64"/>
      <c r="U22" s="64"/>
      <c r="V22" s="64"/>
      <c r="W22" s="67"/>
    </row>
    <row r="23" spans="1:23" ht="13.5" customHeight="1">
      <c r="A23" s="61" t="s">
        <v>245</v>
      </c>
      <c r="B23" s="60">
        <f>SUM(B24:B26)</f>
        <v>0</v>
      </c>
      <c r="C23" s="60">
        <f>SUM(C24:C26)</f>
        <v>0</v>
      </c>
      <c r="D23" s="60">
        <f aca="true" t="shared" si="7" ref="D23:W23">SUM(D24:D26)</f>
        <v>0</v>
      </c>
      <c r="E23" s="60">
        <f t="shared" si="7"/>
        <v>0</v>
      </c>
      <c r="F23" s="60">
        <f t="shared" si="7"/>
        <v>0</v>
      </c>
      <c r="G23" s="60">
        <f t="shared" si="7"/>
        <v>0</v>
      </c>
      <c r="H23" s="60">
        <f t="shared" si="7"/>
        <v>0</v>
      </c>
      <c r="I23" s="60">
        <f t="shared" si="7"/>
        <v>0</v>
      </c>
      <c r="J23" s="60">
        <f t="shared" si="7"/>
        <v>0</v>
      </c>
      <c r="K23" s="60">
        <f t="shared" si="7"/>
        <v>0</v>
      </c>
      <c r="L23" s="60">
        <f t="shared" si="7"/>
        <v>0</v>
      </c>
      <c r="M23" s="60">
        <f t="shared" si="7"/>
        <v>0</v>
      </c>
      <c r="N23" s="60">
        <f t="shared" si="7"/>
        <v>0</v>
      </c>
      <c r="O23" s="60">
        <f t="shared" si="7"/>
        <v>0</v>
      </c>
      <c r="P23" s="60">
        <f t="shared" si="7"/>
        <v>0</v>
      </c>
      <c r="Q23" s="60">
        <f t="shared" si="7"/>
        <v>0</v>
      </c>
      <c r="R23" s="60">
        <f t="shared" si="7"/>
        <v>0</v>
      </c>
      <c r="S23" s="60">
        <f t="shared" si="7"/>
        <v>0</v>
      </c>
      <c r="T23" s="60">
        <f t="shared" si="7"/>
        <v>0</v>
      </c>
      <c r="U23" s="60">
        <f t="shared" si="7"/>
        <v>0</v>
      </c>
      <c r="V23" s="60">
        <f t="shared" si="7"/>
        <v>0</v>
      </c>
      <c r="W23" s="60">
        <f t="shared" si="7"/>
        <v>0</v>
      </c>
    </row>
    <row r="24" spans="1:23" ht="13.5" customHeight="1">
      <c r="A24" s="63" t="s">
        <v>246</v>
      </c>
      <c r="B24" s="64"/>
      <c r="C24" s="60">
        <f>SUM(D24:G24)</f>
        <v>0</v>
      </c>
      <c r="D24" s="60">
        <f>SUM(I24,N24,S24)</f>
        <v>0</v>
      </c>
      <c r="E24" s="60">
        <f>SUM(J24,O24,T24)</f>
        <v>0</v>
      </c>
      <c r="F24" s="60">
        <f>SUM(K24,P24,U24)</f>
        <v>0</v>
      </c>
      <c r="G24" s="60">
        <f>SUM(L24,Q24,V24)</f>
        <v>0</v>
      </c>
      <c r="H24" s="60">
        <f>SUM(I24:L24)</f>
        <v>0</v>
      </c>
      <c r="I24" s="64"/>
      <c r="J24" s="64"/>
      <c r="K24" s="64"/>
      <c r="L24" s="64"/>
      <c r="M24" s="60">
        <f t="shared" si="5"/>
        <v>0</v>
      </c>
      <c r="N24" s="64"/>
      <c r="O24" s="64"/>
      <c r="P24" s="64"/>
      <c r="Q24" s="64"/>
      <c r="R24" s="60">
        <f t="shared" si="4"/>
        <v>0</v>
      </c>
      <c r="S24" s="64"/>
      <c r="T24" s="64"/>
      <c r="U24" s="64"/>
      <c r="V24" s="64"/>
      <c r="W24" s="60"/>
    </row>
    <row r="25" spans="1:23" ht="13.5" customHeight="1">
      <c r="A25" s="63" t="s">
        <v>247</v>
      </c>
      <c r="B25" s="64">
        <v>0</v>
      </c>
      <c r="C25" s="60">
        <f t="shared" si="1"/>
        <v>0</v>
      </c>
      <c r="D25" s="60">
        <f aca="true" t="shared" si="8" ref="D25:G29">SUM(I25,N25,S25)</f>
        <v>0</v>
      </c>
      <c r="E25" s="60">
        <f t="shared" si="8"/>
        <v>0</v>
      </c>
      <c r="F25" s="60">
        <f t="shared" si="8"/>
        <v>0</v>
      </c>
      <c r="G25" s="60">
        <f t="shared" si="8"/>
        <v>0</v>
      </c>
      <c r="H25" s="60">
        <f t="shared" si="3"/>
        <v>0</v>
      </c>
      <c r="I25" s="64">
        <v>0</v>
      </c>
      <c r="J25" s="64">
        <v>0</v>
      </c>
      <c r="K25" s="64">
        <v>0</v>
      </c>
      <c r="L25" s="64">
        <v>0</v>
      </c>
      <c r="M25" s="60">
        <f t="shared" si="5"/>
        <v>0</v>
      </c>
      <c r="N25" s="64">
        <v>0</v>
      </c>
      <c r="O25" s="64">
        <v>0</v>
      </c>
      <c r="P25" s="64">
        <v>0</v>
      </c>
      <c r="Q25" s="64">
        <v>0</v>
      </c>
      <c r="R25" s="60">
        <f t="shared" si="4"/>
        <v>0</v>
      </c>
      <c r="S25" s="64">
        <v>0</v>
      </c>
      <c r="T25" s="64">
        <v>0</v>
      </c>
      <c r="U25" s="64">
        <v>0</v>
      </c>
      <c r="V25" s="64">
        <v>0</v>
      </c>
      <c r="W25" s="67"/>
    </row>
    <row r="26" spans="1:23" ht="13.5" customHeight="1">
      <c r="A26" s="63" t="s">
        <v>248</v>
      </c>
      <c r="B26" s="64">
        <v>0</v>
      </c>
      <c r="C26" s="60">
        <f t="shared" si="1"/>
        <v>0</v>
      </c>
      <c r="D26" s="60">
        <f t="shared" si="8"/>
        <v>0</v>
      </c>
      <c r="E26" s="60">
        <f t="shared" si="8"/>
        <v>0</v>
      </c>
      <c r="F26" s="60">
        <f t="shared" si="8"/>
        <v>0</v>
      </c>
      <c r="G26" s="60">
        <f t="shared" si="8"/>
        <v>0</v>
      </c>
      <c r="H26" s="60">
        <f t="shared" si="3"/>
        <v>0</v>
      </c>
      <c r="I26" s="64">
        <v>0</v>
      </c>
      <c r="J26" s="64">
        <v>0</v>
      </c>
      <c r="K26" s="64">
        <v>0</v>
      </c>
      <c r="L26" s="64">
        <v>0</v>
      </c>
      <c r="M26" s="60">
        <f t="shared" si="5"/>
        <v>0</v>
      </c>
      <c r="N26" s="64">
        <v>0</v>
      </c>
      <c r="O26" s="64">
        <v>0</v>
      </c>
      <c r="P26" s="64">
        <v>0</v>
      </c>
      <c r="Q26" s="64">
        <v>0</v>
      </c>
      <c r="R26" s="60">
        <f t="shared" si="4"/>
        <v>0</v>
      </c>
      <c r="S26" s="64">
        <v>0</v>
      </c>
      <c r="T26" s="64">
        <v>0</v>
      </c>
      <c r="U26" s="64">
        <v>0</v>
      </c>
      <c r="V26" s="64">
        <v>0</v>
      </c>
      <c r="W26" s="67"/>
    </row>
    <row r="27" spans="1:23" ht="13.5" customHeight="1">
      <c r="A27" s="61" t="s">
        <v>249</v>
      </c>
      <c r="B27" s="60">
        <f>SUM(B28:B29)</f>
        <v>0</v>
      </c>
      <c r="C27" s="60">
        <f t="shared" si="1"/>
        <v>0</v>
      </c>
      <c r="D27" s="60">
        <f t="shared" si="8"/>
        <v>0</v>
      </c>
      <c r="E27" s="60">
        <f t="shared" si="8"/>
        <v>0</v>
      </c>
      <c r="F27" s="60">
        <f t="shared" si="8"/>
        <v>0</v>
      </c>
      <c r="G27" s="60">
        <f t="shared" si="8"/>
        <v>0</v>
      </c>
      <c r="H27" s="60">
        <f t="shared" si="3"/>
        <v>0</v>
      </c>
      <c r="I27" s="64">
        <f>SUM(I28:I29)</f>
        <v>0</v>
      </c>
      <c r="J27" s="64">
        <f>SUM(J28:J29)</f>
        <v>0</v>
      </c>
      <c r="K27" s="64">
        <f>SUM(K28:K29)</f>
        <v>0</v>
      </c>
      <c r="L27" s="64">
        <f>SUM(L28:L29)</f>
        <v>0</v>
      </c>
      <c r="M27" s="60">
        <f t="shared" si="5"/>
        <v>0</v>
      </c>
      <c r="N27" s="64">
        <f>SUM(N28:N29)</f>
        <v>0</v>
      </c>
      <c r="O27" s="64">
        <f>SUM(O28:O29)</f>
        <v>0</v>
      </c>
      <c r="P27" s="64">
        <f>SUM(P28:P29)</f>
        <v>0</v>
      </c>
      <c r="Q27" s="64">
        <f>SUM(Q28:Q29)</f>
        <v>0</v>
      </c>
      <c r="R27" s="60">
        <f t="shared" si="4"/>
        <v>0</v>
      </c>
      <c r="S27" s="64">
        <f>SUM(S28:S29)</f>
        <v>0</v>
      </c>
      <c r="T27" s="64">
        <f>SUM(T28:T29)</f>
        <v>0</v>
      </c>
      <c r="U27" s="64">
        <f>SUM(U28:U29)</f>
        <v>0</v>
      </c>
      <c r="V27" s="64">
        <f>SUM(V28:V29)</f>
        <v>0</v>
      </c>
      <c r="W27" s="60">
        <f>SUM(W28:W29)</f>
        <v>0</v>
      </c>
    </row>
    <row r="28" spans="1:23" ht="13.5" customHeight="1">
      <c r="A28" s="63" t="s">
        <v>250</v>
      </c>
      <c r="B28" s="64"/>
      <c r="C28" s="60">
        <f t="shared" si="1"/>
        <v>0</v>
      </c>
      <c r="D28" s="60">
        <f t="shared" si="8"/>
        <v>0</v>
      </c>
      <c r="E28" s="60">
        <f t="shared" si="8"/>
        <v>0</v>
      </c>
      <c r="F28" s="60">
        <f t="shared" si="8"/>
        <v>0</v>
      </c>
      <c r="G28" s="60">
        <f t="shared" si="8"/>
        <v>0</v>
      </c>
      <c r="H28" s="60">
        <f t="shared" si="3"/>
        <v>0</v>
      </c>
      <c r="I28" s="64">
        <v>0</v>
      </c>
      <c r="J28" s="64">
        <v>0</v>
      </c>
      <c r="K28" s="64">
        <v>0</v>
      </c>
      <c r="L28" s="64">
        <v>0</v>
      </c>
      <c r="M28" s="60">
        <f t="shared" si="5"/>
        <v>0</v>
      </c>
      <c r="N28" s="64">
        <v>0</v>
      </c>
      <c r="O28" s="64">
        <v>0</v>
      </c>
      <c r="P28" s="64">
        <v>0</v>
      </c>
      <c r="Q28" s="64">
        <v>0</v>
      </c>
      <c r="R28" s="60">
        <f t="shared" si="4"/>
        <v>0</v>
      </c>
      <c r="S28" s="64">
        <v>0</v>
      </c>
      <c r="T28" s="64">
        <v>0</v>
      </c>
      <c r="U28" s="64">
        <v>0</v>
      </c>
      <c r="V28" s="64">
        <v>0</v>
      </c>
      <c r="W28" s="67"/>
    </row>
    <row r="29" spans="1:23" ht="15" customHeight="1">
      <c r="A29" s="63" t="s">
        <v>251</v>
      </c>
      <c r="B29" s="64">
        <v>0</v>
      </c>
      <c r="C29" s="60">
        <f t="shared" si="1"/>
        <v>0</v>
      </c>
      <c r="D29" s="60">
        <f t="shared" si="8"/>
        <v>0</v>
      </c>
      <c r="E29" s="60">
        <f t="shared" si="8"/>
        <v>0</v>
      </c>
      <c r="F29" s="60">
        <f t="shared" si="8"/>
        <v>0</v>
      </c>
      <c r="G29" s="60">
        <f t="shared" si="8"/>
        <v>0</v>
      </c>
      <c r="H29" s="60">
        <f t="shared" si="3"/>
        <v>0</v>
      </c>
      <c r="I29" s="64">
        <v>0</v>
      </c>
      <c r="J29" s="64">
        <v>0</v>
      </c>
      <c r="K29" s="64">
        <v>0</v>
      </c>
      <c r="L29" s="64">
        <v>0</v>
      </c>
      <c r="M29" s="60">
        <f t="shared" si="5"/>
        <v>0</v>
      </c>
      <c r="N29" s="64">
        <v>0</v>
      </c>
      <c r="O29" s="64">
        <v>0</v>
      </c>
      <c r="P29" s="64">
        <v>0</v>
      </c>
      <c r="Q29" s="64">
        <v>0</v>
      </c>
      <c r="R29" s="60">
        <f t="shared" si="4"/>
        <v>0</v>
      </c>
      <c r="S29" s="64">
        <v>0</v>
      </c>
      <c r="T29" s="64">
        <v>0</v>
      </c>
      <c r="U29" s="64">
        <v>0</v>
      </c>
      <c r="V29" s="64">
        <v>0</v>
      </c>
      <c r="W29" s="67"/>
    </row>
    <row r="30" spans="1:23" ht="15" customHeight="1">
      <c r="A30" s="61" t="s">
        <v>252</v>
      </c>
      <c r="B30" s="60">
        <f>SUM(B31:B32)</f>
        <v>0</v>
      </c>
      <c r="C30" s="60">
        <f>SUM(C31:C32)</f>
        <v>0</v>
      </c>
      <c r="D30" s="60">
        <f>SUM(D31:D32)</f>
        <v>0</v>
      </c>
      <c r="E30" s="60">
        <f aca="true" t="shared" si="9" ref="E30:V30">SUM(E31:E32)</f>
        <v>0</v>
      </c>
      <c r="F30" s="60">
        <f t="shared" si="9"/>
        <v>0</v>
      </c>
      <c r="G30" s="60">
        <f t="shared" si="9"/>
        <v>0</v>
      </c>
      <c r="H30" s="60">
        <f t="shared" si="9"/>
        <v>0</v>
      </c>
      <c r="I30" s="60">
        <f t="shared" si="9"/>
        <v>0</v>
      </c>
      <c r="J30" s="60">
        <f t="shared" si="9"/>
        <v>0</v>
      </c>
      <c r="K30" s="60">
        <f t="shared" si="9"/>
        <v>0</v>
      </c>
      <c r="L30" s="60">
        <f t="shared" si="9"/>
        <v>0</v>
      </c>
      <c r="M30" s="60">
        <f t="shared" si="9"/>
        <v>0</v>
      </c>
      <c r="N30" s="60">
        <f t="shared" si="9"/>
        <v>0</v>
      </c>
      <c r="O30" s="60">
        <f t="shared" si="9"/>
        <v>0</v>
      </c>
      <c r="P30" s="60">
        <f t="shared" si="9"/>
        <v>0</v>
      </c>
      <c r="Q30" s="60">
        <f t="shared" si="9"/>
        <v>0</v>
      </c>
      <c r="R30" s="60">
        <f t="shared" si="9"/>
        <v>0</v>
      </c>
      <c r="S30" s="60">
        <f t="shared" si="9"/>
        <v>0</v>
      </c>
      <c r="T30" s="60">
        <f t="shared" si="9"/>
        <v>0</v>
      </c>
      <c r="U30" s="60">
        <f t="shared" si="9"/>
        <v>0</v>
      </c>
      <c r="V30" s="60">
        <f t="shared" si="9"/>
        <v>0</v>
      </c>
      <c r="W30" s="60">
        <f>SUM(W32:W32)</f>
        <v>0</v>
      </c>
    </row>
    <row r="31" spans="1:23" ht="15" customHeight="1">
      <c r="A31" s="63" t="s">
        <v>253</v>
      </c>
      <c r="B31" s="64"/>
      <c r="C31" s="60">
        <f>SUM(D31:G31)</f>
        <v>0</v>
      </c>
      <c r="D31" s="60">
        <f>SUM(I31,N31,S31)</f>
        <v>0</v>
      </c>
      <c r="E31" s="60">
        <f>SUM(J31,O31,T31)</f>
        <v>0</v>
      </c>
      <c r="F31" s="60">
        <f>SUM(K31,P31,U31)</f>
        <v>0</v>
      </c>
      <c r="G31" s="60">
        <f>SUM(L31,Q31,V31)</f>
        <v>0</v>
      </c>
      <c r="H31" s="60">
        <f>SUM(I31:L31)</f>
        <v>0</v>
      </c>
      <c r="I31" s="64"/>
      <c r="J31" s="64"/>
      <c r="K31" s="64"/>
      <c r="L31" s="64"/>
      <c r="M31" s="60">
        <f aca="true" t="shared" si="10" ref="M31:M75">SUM(N31:Q31)</f>
        <v>0</v>
      </c>
      <c r="N31" s="64"/>
      <c r="O31" s="64"/>
      <c r="P31" s="64"/>
      <c r="Q31" s="64"/>
      <c r="R31" s="60">
        <f aca="true" t="shared" si="11" ref="R31:R75">SUM(S31:V31)</f>
        <v>0</v>
      </c>
      <c r="S31" s="64"/>
      <c r="T31" s="64"/>
      <c r="U31" s="64"/>
      <c r="V31" s="64"/>
      <c r="W31" s="60"/>
    </row>
    <row r="32" spans="1:23" ht="15" customHeight="1">
      <c r="A32" s="63" t="s">
        <v>254</v>
      </c>
      <c r="B32" s="64">
        <v>0</v>
      </c>
      <c r="C32" s="60">
        <f aca="true" t="shared" si="12" ref="C32:C59">SUM(D32:G32)</f>
        <v>0</v>
      </c>
      <c r="D32" s="60">
        <f aca="true" t="shared" si="13" ref="D32:G47">SUM(I32,N32,S32)</f>
        <v>0</v>
      </c>
      <c r="E32" s="60">
        <f t="shared" si="13"/>
        <v>0</v>
      </c>
      <c r="F32" s="60">
        <f t="shared" si="13"/>
        <v>0</v>
      </c>
      <c r="G32" s="60">
        <f t="shared" si="13"/>
        <v>0</v>
      </c>
      <c r="H32" s="60">
        <f aca="true" t="shared" si="14" ref="H32:H61">SUM(I32:L32)</f>
        <v>0</v>
      </c>
      <c r="I32" s="64">
        <v>0</v>
      </c>
      <c r="J32" s="64">
        <v>0</v>
      </c>
      <c r="K32" s="64">
        <v>0</v>
      </c>
      <c r="L32" s="64">
        <v>0</v>
      </c>
      <c r="M32" s="60">
        <f t="shared" si="10"/>
        <v>0</v>
      </c>
      <c r="N32" s="64">
        <v>0</v>
      </c>
      <c r="O32" s="64">
        <v>0</v>
      </c>
      <c r="P32" s="64">
        <v>0</v>
      </c>
      <c r="Q32" s="64">
        <v>0</v>
      </c>
      <c r="R32" s="60">
        <f t="shared" si="11"/>
        <v>0</v>
      </c>
      <c r="S32" s="64">
        <v>0</v>
      </c>
      <c r="T32" s="64">
        <v>0</v>
      </c>
      <c r="U32" s="64">
        <v>0</v>
      </c>
      <c r="V32" s="64">
        <v>0</v>
      </c>
      <c r="W32" s="67"/>
    </row>
    <row r="33" spans="1:23" ht="15" customHeight="1">
      <c r="A33" s="61" t="s">
        <v>255</v>
      </c>
      <c r="B33" s="60">
        <f>SUM(B34:B38)</f>
        <v>0</v>
      </c>
      <c r="C33" s="60">
        <f t="shared" si="12"/>
        <v>0</v>
      </c>
      <c r="D33" s="60">
        <f t="shared" si="13"/>
        <v>0</v>
      </c>
      <c r="E33" s="60">
        <f t="shared" si="13"/>
        <v>0</v>
      </c>
      <c r="F33" s="60">
        <f t="shared" si="13"/>
        <v>0</v>
      </c>
      <c r="G33" s="60">
        <f t="shared" si="13"/>
        <v>0</v>
      </c>
      <c r="H33" s="60">
        <f t="shared" si="14"/>
        <v>0</v>
      </c>
      <c r="I33" s="60">
        <f>SUM(I34:I38)</f>
        <v>0</v>
      </c>
      <c r="J33" s="60">
        <f>SUM(J34:J38)</f>
        <v>0</v>
      </c>
      <c r="K33" s="60">
        <f>SUM(K34:K38)</f>
        <v>0</v>
      </c>
      <c r="L33" s="60">
        <f>SUM(L34:L38)</f>
        <v>0</v>
      </c>
      <c r="M33" s="60">
        <f t="shared" si="10"/>
        <v>0</v>
      </c>
      <c r="N33" s="60">
        <f>SUM(N34:N38)</f>
        <v>0</v>
      </c>
      <c r="O33" s="60">
        <f>SUM(O34:O38)</f>
        <v>0</v>
      </c>
      <c r="P33" s="60">
        <f>SUM(P34:P38)</f>
        <v>0</v>
      </c>
      <c r="Q33" s="60">
        <f>SUM(Q34:Q38)</f>
        <v>0</v>
      </c>
      <c r="R33" s="60">
        <f t="shared" si="11"/>
        <v>0</v>
      </c>
      <c r="S33" s="60">
        <f>SUM(S34:S38)</f>
        <v>0</v>
      </c>
      <c r="T33" s="60">
        <f>SUM(T34:T38)</f>
        <v>0</v>
      </c>
      <c r="U33" s="60">
        <f>SUM(U34:U38)</f>
        <v>0</v>
      </c>
      <c r="V33" s="60">
        <f>SUM(V34:V38)</f>
        <v>0</v>
      </c>
      <c r="W33" s="60">
        <f>SUM(W34:W38)</f>
        <v>0</v>
      </c>
    </row>
    <row r="34" spans="1:23" ht="15" customHeight="1">
      <c r="A34" s="63" t="s">
        <v>256</v>
      </c>
      <c r="B34" s="64"/>
      <c r="C34" s="60">
        <f t="shared" si="12"/>
        <v>0</v>
      </c>
      <c r="D34" s="60">
        <f t="shared" si="13"/>
        <v>0</v>
      </c>
      <c r="E34" s="60">
        <f>SUM(J34,O34,T34)</f>
        <v>0</v>
      </c>
      <c r="F34" s="60">
        <f t="shared" si="13"/>
        <v>0</v>
      </c>
      <c r="G34" s="60">
        <f t="shared" si="13"/>
        <v>0</v>
      </c>
      <c r="H34" s="60">
        <f t="shared" si="14"/>
        <v>0</v>
      </c>
      <c r="I34" s="64">
        <v>0</v>
      </c>
      <c r="J34" s="64">
        <v>0</v>
      </c>
      <c r="K34" s="64">
        <v>0</v>
      </c>
      <c r="L34" s="64">
        <v>0</v>
      </c>
      <c r="M34" s="60">
        <f t="shared" si="10"/>
        <v>0</v>
      </c>
      <c r="N34" s="64">
        <v>0</v>
      </c>
      <c r="O34" s="64">
        <v>0</v>
      </c>
      <c r="P34" s="64">
        <v>0</v>
      </c>
      <c r="Q34" s="64">
        <v>0</v>
      </c>
      <c r="R34" s="60">
        <f t="shared" si="11"/>
        <v>0</v>
      </c>
      <c r="S34" s="64">
        <v>0</v>
      </c>
      <c r="T34" s="64">
        <v>0</v>
      </c>
      <c r="U34" s="64">
        <v>0</v>
      </c>
      <c r="V34" s="64">
        <v>0</v>
      </c>
      <c r="W34" s="67"/>
    </row>
    <row r="35" spans="1:23" ht="15" customHeight="1">
      <c r="A35" s="63" t="s">
        <v>257</v>
      </c>
      <c r="B35" s="64">
        <v>0</v>
      </c>
      <c r="C35" s="60">
        <f t="shared" si="12"/>
        <v>0</v>
      </c>
      <c r="D35" s="60">
        <f>SUM(I35,N35,S35)</f>
        <v>0</v>
      </c>
      <c r="E35" s="60">
        <f>SUM(J35,O35,T35)</f>
        <v>0</v>
      </c>
      <c r="F35" s="60">
        <f t="shared" si="13"/>
        <v>0</v>
      </c>
      <c r="G35" s="60">
        <f t="shared" si="13"/>
        <v>0</v>
      </c>
      <c r="H35" s="60">
        <f t="shared" si="14"/>
        <v>0</v>
      </c>
      <c r="I35" s="64">
        <v>0</v>
      </c>
      <c r="J35" s="64">
        <v>0</v>
      </c>
      <c r="K35" s="64">
        <v>0</v>
      </c>
      <c r="L35" s="64">
        <v>0</v>
      </c>
      <c r="M35" s="60">
        <f t="shared" si="10"/>
        <v>0</v>
      </c>
      <c r="N35" s="64">
        <v>0</v>
      </c>
      <c r="O35" s="64">
        <v>0</v>
      </c>
      <c r="P35" s="64">
        <v>0</v>
      </c>
      <c r="Q35" s="64">
        <v>0</v>
      </c>
      <c r="R35" s="60">
        <f t="shared" si="11"/>
        <v>0</v>
      </c>
      <c r="S35" s="64">
        <v>0</v>
      </c>
      <c r="T35" s="64">
        <v>0</v>
      </c>
      <c r="U35" s="64">
        <v>0</v>
      </c>
      <c r="V35" s="64">
        <v>0</v>
      </c>
      <c r="W35" s="67"/>
    </row>
    <row r="36" spans="1:23" ht="15" customHeight="1">
      <c r="A36" s="63" t="s">
        <v>258</v>
      </c>
      <c r="B36" s="64"/>
      <c r="C36" s="60">
        <f t="shared" si="12"/>
        <v>0</v>
      </c>
      <c r="D36" s="60">
        <f>SUM(I36,N36,S36)</f>
        <v>0</v>
      </c>
      <c r="E36" s="60">
        <f>SUM(J36,O36,T36)</f>
        <v>0</v>
      </c>
      <c r="F36" s="60">
        <f t="shared" si="13"/>
        <v>0</v>
      </c>
      <c r="G36" s="60">
        <f t="shared" si="13"/>
        <v>0</v>
      </c>
      <c r="H36" s="60">
        <f t="shared" si="14"/>
        <v>0</v>
      </c>
      <c r="I36" s="64"/>
      <c r="J36" s="64"/>
      <c r="K36" s="64"/>
      <c r="L36" s="64"/>
      <c r="M36" s="60">
        <f t="shared" si="10"/>
        <v>0</v>
      </c>
      <c r="N36" s="64"/>
      <c r="O36" s="64"/>
      <c r="P36" s="64"/>
      <c r="Q36" s="64"/>
      <c r="R36" s="60">
        <f t="shared" si="11"/>
        <v>0</v>
      </c>
      <c r="S36" s="64"/>
      <c r="T36" s="64"/>
      <c r="U36" s="64"/>
      <c r="V36" s="64"/>
      <c r="W36" s="67"/>
    </row>
    <row r="37" spans="1:23" ht="15" customHeight="1">
      <c r="A37" s="63" t="s">
        <v>259</v>
      </c>
      <c r="B37" s="64">
        <v>0</v>
      </c>
      <c r="C37" s="60">
        <f t="shared" si="12"/>
        <v>0</v>
      </c>
      <c r="D37" s="60">
        <f>SUM(I37,N37,S37)</f>
        <v>0</v>
      </c>
      <c r="E37" s="60">
        <f>SUM(J37,O37,T37)</f>
        <v>0</v>
      </c>
      <c r="F37" s="60">
        <f t="shared" si="13"/>
        <v>0</v>
      </c>
      <c r="G37" s="60">
        <f t="shared" si="13"/>
        <v>0</v>
      </c>
      <c r="H37" s="60">
        <f t="shared" si="14"/>
        <v>0</v>
      </c>
      <c r="I37" s="64">
        <v>0</v>
      </c>
      <c r="J37" s="64">
        <v>0</v>
      </c>
      <c r="K37" s="64">
        <v>0</v>
      </c>
      <c r="L37" s="64">
        <v>0</v>
      </c>
      <c r="M37" s="60">
        <f t="shared" si="10"/>
        <v>0</v>
      </c>
      <c r="N37" s="64">
        <v>0</v>
      </c>
      <c r="O37" s="64">
        <v>0</v>
      </c>
      <c r="P37" s="64">
        <v>0</v>
      </c>
      <c r="Q37" s="64">
        <v>0</v>
      </c>
      <c r="R37" s="60">
        <f t="shared" si="11"/>
        <v>0</v>
      </c>
      <c r="S37" s="64">
        <v>0</v>
      </c>
      <c r="T37" s="64">
        <v>0</v>
      </c>
      <c r="U37" s="64">
        <v>0</v>
      </c>
      <c r="V37" s="64">
        <v>0</v>
      </c>
      <c r="W37" s="67"/>
    </row>
    <row r="38" spans="1:23" ht="15" customHeight="1">
      <c r="A38" s="63" t="s">
        <v>260</v>
      </c>
      <c r="B38" s="64">
        <v>0</v>
      </c>
      <c r="C38" s="60">
        <f t="shared" si="12"/>
        <v>0</v>
      </c>
      <c r="D38" s="60">
        <f>SUM(I38,N38,S38)</f>
        <v>0</v>
      </c>
      <c r="E38" s="60">
        <f>SUM(J38,O38,T38)</f>
        <v>0</v>
      </c>
      <c r="F38" s="60">
        <f t="shared" si="13"/>
        <v>0</v>
      </c>
      <c r="G38" s="60">
        <f t="shared" si="13"/>
        <v>0</v>
      </c>
      <c r="H38" s="60">
        <f t="shared" si="14"/>
        <v>0</v>
      </c>
      <c r="I38" s="64">
        <v>0</v>
      </c>
      <c r="J38" s="64">
        <v>0</v>
      </c>
      <c r="K38" s="64">
        <v>0</v>
      </c>
      <c r="L38" s="64">
        <v>0</v>
      </c>
      <c r="M38" s="60">
        <f t="shared" si="10"/>
        <v>0</v>
      </c>
      <c r="N38" s="64">
        <v>0</v>
      </c>
      <c r="O38" s="64">
        <v>0</v>
      </c>
      <c r="P38" s="64">
        <v>0</v>
      </c>
      <c r="Q38" s="64">
        <v>0</v>
      </c>
      <c r="R38" s="60">
        <f t="shared" si="11"/>
        <v>0</v>
      </c>
      <c r="S38" s="64">
        <v>0</v>
      </c>
      <c r="T38" s="64">
        <v>0</v>
      </c>
      <c r="U38" s="64">
        <v>0</v>
      </c>
      <c r="V38" s="64">
        <v>0</v>
      </c>
      <c r="W38" s="67"/>
    </row>
    <row r="39" spans="1:23" ht="15" customHeight="1">
      <c r="A39" s="61" t="s">
        <v>261</v>
      </c>
      <c r="B39" s="60">
        <f>SUM(B40:B45)</f>
        <v>2</v>
      </c>
      <c r="C39" s="60">
        <f t="shared" si="12"/>
        <v>77</v>
      </c>
      <c r="D39" s="60">
        <f t="shared" si="13"/>
        <v>72</v>
      </c>
      <c r="E39" s="60">
        <f t="shared" si="13"/>
        <v>0</v>
      </c>
      <c r="F39" s="60">
        <f t="shared" si="13"/>
        <v>0</v>
      </c>
      <c r="G39" s="60">
        <f t="shared" si="13"/>
        <v>5</v>
      </c>
      <c r="H39" s="60">
        <f t="shared" si="14"/>
        <v>0</v>
      </c>
      <c r="I39" s="60">
        <f>SUM(I40:I45)</f>
        <v>0</v>
      </c>
      <c r="J39" s="60">
        <f>SUM(J40:J45)</f>
        <v>0</v>
      </c>
      <c r="K39" s="60">
        <f>SUM(K40:K45)</f>
        <v>0</v>
      </c>
      <c r="L39" s="60">
        <f>SUM(L40:L45)</f>
        <v>0</v>
      </c>
      <c r="M39" s="60">
        <f t="shared" si="10"/>
        <v>6</v>
      </c>
      <c r="N39" s="60">
        <f>SUM(N40:N45)</f>
        <v>6</v>
      </c>
      <c r="O39" s="60">
        <f>SUM(O40:O45)</f>
        <v>0</v>
      </c>
      <c r="P39" s="60">
        <f>SUM(P40:P45)</f>
        <v>0</v>
      </c>
      <c r="Q39" s="60">
        <f>SUM(Q40:Q45)</f>
        <v>0</v>
      </c>
      <c r="R39" s="60">
        <f t="shared" si="11"/>
        <v>71</v>
      </c>
      <c r="S39" s="60">
        <f>SUM(S40:S45)</f>
        <v>66</v>
      </c>
      <c r="T39" s="60">
        <f>SUM(T40:T45)</f>
        <v>0</v>
      </c>
      <c r="U39" s="60">
        <f>SUM(U40:U45)</f>
        <v>0</v>
      </c>
      <c r="V39" s="60">
        <f>SUM(V40:V45)</f>
        <v>5</v>
      </c>
      <c r="W39" s="60">
        <f>SUM(W40:W45)</f>
        <v>0</v>
      </c>
    </row>
    <row r="40" spans="1:23" ht="15" customHeight="1">
      <c r="A40" s="63" t="s">
        <v>262</v>
      </c>
      <c r="B40" s="64">
        <v>1</v>
      </c>
      <c r="C40" s="60">
        <f t="shared" si="12"/>
        <v>1</v>
      </c>
      <c r="D40" s="60">
        <f t="shared" si="13"/>
        <v>1</v>
      </c>
      <c r="E40" s="60">
        <f t="shared" si="13"/>
        <v>0</v>
      </c>
      <c r="F40" s="60">
        <f t="shared" si="13"/>
        <v>0</v>
      </c>
      <c r="G40" s="60">
        <f t="shared" si="13"/>
        <v>0</v>
      </c>
      <c r="H40" s="60">
        <f t="shared" si="14"/>
        <v>0</v>
      </c>
      <c r="I40" s="64"/>
      <c r="J40" s="64"/>
      <c r="K40" s="64"/>
      <c r="L40" s="64"/>
      <c r="M40" s="60">
        <f t="shared" si="10"/>
        <v>1</v>
      </c>
      <c r="N40" s="64">
        <v>1</v>
      </c>
      <c r="O40" s="64">
        <v>0</v>
      </c>
      <c r="P40" s="64">
        <v>0</v>
      </c>
      <c r="Q40" s="64">
        <v>0</v>
      </c>
      <c r="R40" s="60">
        <f t="shared" si="11"/>
        <v>0</v>
      </c>
      <c r="S40" s="64">
        <v>0</v>
      </c>
      <c r="T40" s="64">
        <v>0</v>
      </c>
      <c r="U40" s="64">
        <v>0</v>
      </c>
      <c r="V40" s="64">
        <v>0</v>
      </c>
      <c r="W40" s="67"/>
    </row>
    <row r="41" spans="1:23" ht="15" customHeight="1">
      <c r="A41" s="63" t="s">
        <v>263</v>
      </c>
      <c r="B41" s="64">
        <v>1</v>
      </c>
      <c r="C41" s="60">
        <f t="shared" si="12"/>
        <v>76</v>
      </c>
      <c r="D41" s="60">
        <f t="shared" si="13"/>
        <v>71</v>
      </c>
      <c r="E41" s="60">
        <f t="shared" si="13"/>
        <v>0</v>
      </c>
      <c r="F41" s="60">
        <f t="shared" si="13"/>
        <v>0</v>
      </c>
      <c r="G41" s="60">
        <f t="shared" si="13"/>
        <v>5</v>
      </c>
      <c r="H41" s="60">
        <f t="shared" si="14"/>
        <v>0</v>
      </c>
      <c r="I41" s="64"/>
      <c r="J41" s="64"/>
      <c r="K41" s="64"/>
      <c r="L41" s="64"/>
      <c r="M41" s="60">
        <f t="shared" si="10"/>
        <v>5</v>
      </c>
      <c r="N41" s="64">
        <v>5</v>
      </c>
      <c r="O41" s="64">
        <v>0</v>
      </c>
      <c r="P41" s="64">
        <v>0</v>
      </c>
      <c r="Q41" s="64">
        <v>0</v>
      </c>
      <c r="R41" s="60">
        <f t="shared" si="11"/>
        <v>71</v>
      </c>
      <c r="S41" s="64">
        <v>66</v>
      </c>
      <c r="T41" s="64">
        <v>0</v>
      </c>
      <c r="U41" s="64">
        <v>0</v>
      </c>
      <c r="V41" s="64">
        <v>5</v>
      </c>
      <c r="W41" s="67"/>
    </row>
    <row r="42" spans="1:23" ht="15" customHeight="1">
      <c r="A42" s="63" t="s">
        <v>264</v>
      </c>
      <c r="B42" s="64">
        <v>0</v>
      </c>
      <c r="C42" s="60">
        <f t="shared" si="12"/>
        <v>0</v>
      </c>
      <c r="D42" s="60">
        <f t="shared" si="13"/>
        <v>0</v>
      </c>
      <c r="E42" s="60">
        <f t="shared" si="13"/>
        <v>0</v>
      </c>
      <c r="F42" s="60">
        <f t="shared" si="13"/>
        <v>0</v>
      </c>
      <c r="G42" s="60">
        <f t="shared" si="13"/>
        <v>0</v>
      </c>
      <c r="H42" s="60">
        <f t="shared" si="14"/>
        <v>0</v>
      </c>
      <c r="I42" s="64"/>
      <c r="J42" s="64"/>
      <c r="K42" s="64"/>
      <c r="L42" s="64"/>
      <c r="M42" s="60">
        <f t="shared" si="10"/>
        <v>0</v>
      </c>
      <c r="N42" s="64">
        <v>0</v>
      </c>
      <c r="O42" s="64"/>
      <c r="P42" s="64"/>
      <c r="Q42" s="64">
        <v>0</v>
      </c>
      <c r="R42" s="60">
        <f t="shared" si="11"/>
        <v>0</v>
      </c>
      <c r="S42" s="64">
        <v>0</v>
      </c>
      <c r="T42" s="64">
        <v>0</v>
      </c>
      <c r="U42" s="64">
        <v>0</v>
      </c>
      <c r="V42" s="64">
        <v>0</v>
      </c>
      <c r="W42" s="67"/>
    </row>
    <row r="43" spans="1:23" ht="15" customHeight="1">
      <c r="A43" s="63" t="s">
        <v>265</v>
      </c>
      <c r="B43" s="64"/>
      <c r="C43" s="60">
        <f t="shared" si="12"/>
        <v>0</v>
      </c>
      <c r="D43" s="60">
        <f t="shared" si="13"/>
        <v>0</v>
      </c>
      <c r="E43" s="60">
        <f t="shared" si="13"/>
        <v>0</v>
      </c>
      <c r="F43" s="60">
        <f t="shared" si="13"/>
        <v>0</v>
      </c>
      <c r="G43" s="60">
        <f t="shared" si="13"/>
        <v>0</v>
      </c>
      <c r="H43" s="60">
        <f t="shared" si="14"/>
        <v>0</v>
      </c>
      <c r="I43" s="64"/>
      <c r="J43" s="64"/>
      <c r="K43" s="64"/>
      <c r="L43" s="64"/>
      <c r="M43" s="60">
        <f t="shared" si="10"/>
        <v>0</v>
      </c>
      <c r="N43" s="64">
        <v>0</v>
      </c>
      <c r="O43" s="64">
        <v>0</v>
      </c>
      <c r="P43" s="64">
        <v>0</v>
      </c>
      <c r="Q43" s="64">
        <v>0</v>
      </c>
      <c r="R43" s="60">
        <f t="shared" si="11"/>
        <v>0</v>
      </c>
      <c r="S43" s="64">
        <v>0</v>
      </c>
      <c r="T43" s="64">
        <v>0</v>
      </c>
      <c r="U43" s="64">
        <v>0</v>
      </c>
      <c r="V43" s="64">
        <v>0</v>
      </c>
      <c r="W43" s="67"/>
    </row>
    <row r="44" spans="1:23" ht="15" customHeight="1">
      <c r="A44" s="63" t="s">
        <v>266</v>
      </c>
      <c r="B44" s="64">
        <v>0</v>
      </c>
      <c r="C44" s="60">
        <f t="shared" si="12"/>
        <v>0</v>
      </c>
      <c r="D44" s="60">
        <f t="shared" si="13"/>
        <v>0</v>
      </c>
      <c r="E44" s="60">
        <f t="shared" si="13"/>
        <v>0</v>
      </c>
      <c r="F44" s="60">
        <f t="shared" si="13"/>
        <v>0</v>
      </c>
      <c r="G44" s="60">
        <f t="shared" si="13"/>
        <v>0</v>
      </c>
      <c r="H44" s="60">
        <f t="shared" si="14"/>
        <v>0</v>
      </c>
      <c r="I44" s="64">
        <v>0</v>
      </c>
      <c r="J44" s="64">
        <v>0</v>
      </c>
      <c r="K44" s="64">
        <v>0</v>
      </c>
      <c r="L44" s="64">
        <v>0</v>
      </c>
      <c r="M44" s="60">
        <f t="shared" si="10"/>
        <v>0</v>
      </c>
      <c r="N44" s="64">
        <v>0</v>
      </c>
      <c r="O44" s="64">
        <v>0</v>
      </c>
      <c r="P44" s="64">
        <v>0</v>
      </c>
      <c r="Q44" s="64">
        <v>0</v>
      </c>
      <c r="R44" s="60">
        <f t="shared" si="11"/>
        <v>0</v>
      </c>
      <c r="S44" s="64">
        <v>0</v>
      </c>
      <c r="T44" s="64">
        <v>0</v>
      </c>
      <c r="U44" s="64">
        <v>0</v>
      </c>
      <c r="V44" s="64">
        <v>0</v>
      </c>
      <c r="W44" s="67"/>
    </row>
    <row r="45" spans="1:23" ht="15" customHeight="1">
      <c r="A45" s="63" t="s">
        <v>267</v>
      </c>
      <c r="B45" s="64">
        <v>0</v>
      </c>
      <c r="C45" s="60">
        <f t="shared" si="12"/>
        <v>0</v>
      </c>
      <c r="D45" s="60">
        <f t="shared" si="13"/>
        <v>0</v>
      </c>
      <c r="E45" s="60">
        <f t="shared" si="13"/>
        <v>0</v>
      </c>
      <c r="F45" s="60">
        <f t="shared" si="13"/>
        <v>0</v>
      </c>
      <c r="G45" s="60">
        <f t="shared" si="13"/>
        <v>0</v>
      </c>
      <c r="H45" s="60">
        <f t="shared" si="14"/>
        <v>0</v>
      </c>
      <c r="I45" s="64">
        <v>0</v>
      </c>
      <c r="J45" s="64">
        <v>0</v>
      </c>
      <c r="K45" s="64">
        <v>0</v>
      </c>
      <c r="L45" s="64">
        <v>0</v>
      </c>
      <c r="M45" s="60">
        <f t="shared" si="10"/>
        <v>0</v>
      </c>
      <c r="N45" s="64">
        <v>0</v>
      </c>
      <c r="O45" s="64">
        <v>0</v>
      </c>
      <c r="P45" s="64">
        <v>0</v>
      </c>
      <c r="Q45" s="64">
        <v>0</v>
      </c>
      <c r="R45" s="60">
        <f t="shared" si="11"/>
        <v>0</v>
      </c>
      <c r="S45" s="64">
        <v>0</v>
      </c>
      <c r="T45" s="64">
        <v>0</v>
      </c>
      <c r="U45" s="64">
        <v>0</v>
      </c>
      <c r="V45" s="64">
        <v>0</v>
      </c>
      <c r="W45" s="67"/>
    </row>
    <row r="46" spans="1:23" ht="15" customHeight="1">
      <c r="A46" s="61" t="s">
        <v>268</v>
      </c>
      <c r="B46" s="60">
        <f>SUM(B47:B51)</f>
        <v>1</v>
      </c>
      <c r="C46" s="60">
        <f t="shared" si="12"/>
        <v>3</v>
      </c>
      <c r="D46" s="60">
        <f t="shared" si="13"/>
        <v>3</v>
      </c>
      <c r="E46" s="60">
        <f t="shared" si="13"/>
        <v>0</v>
      </c>
      <c r="F46" s="60">
        <f t="shared" si="13"/>
        <v>0</v>
      </c>
      <c r="G46" s="60">
        <f t="shared" si="13"/>
        <v>0</v>
      </c>
      <c r="H46" s="60">
        <f aca="true" t="shared" si="15" ref="H46:H51">SUM(I46:L46)</f>
        <v>0</v>
      </c>
      <c r="I46" s="60">
        <f>SUM(I47:I51)</f>
        <v>0</v>
      </c>
      <c r="J46" s="60">
        <f>SUM(J47:J51)</f>
        <v>0</v>
      </c>
      <c r="K46" s="60">
        <f>SUM(K47:K51)</f>
        <v>0</v>
      </c>
      <c r="L46" s="60">
        <f>SUM(L47:L51)</f>
        <v>0</v>
      </c>
      <c r="M46" s="60">
        <f t="shared" si="10"/>
        <v>3</v>
      </c>
      <c r="N46" s="60">
        <f>SUM(N47:N51)</f>
        <v>3</v>
      </c>
      <c r="O46" s="60">
        <f>SUM(O47:O51)</f>
        <v>0</v>
      </c>
      <c r="P46" s="60">
        <f>SUM(P47:P51)</f>
        <v>0</v>
      </c>
      <c r="Q46" s="60">
        <f>SUM(Q47:Q51)</f>
        <v>0</v>
      </c>
      <c r="R46" s="60">
        <f t="shared" si="11"/>
        <v>0</v>
      </c>
      <c r="S46" s="60">
        <f>SUM(S47:S51)</f>
        <v>0</v>
      </c>
      <c r="T46" s="60">
        <f>SUM(T47:T51)</f>
        <v>0</v>
      </c>
      <c r="U46" s="60">
        <f>SUM(U47:U51)</f>
        <v>0</v>
      </c>
      <c r="V46" s="60">
        <f>SUM(V47:V51)</f>
        <v>0</v>
      </c>
      <c r="W46" s="60">
        <f>SUM(W47:W51)</f>
        <v>0</v>
      </c>
    </row>
    <row r="47" spans="1:23" ht="15" customHeight="1">
      <c r="A47" s="63" t="s">
        <v>269</v>
      </c>
      <c r="B47" s="64"/>
      <c r="C47" s="60">
        <f t="shared" si="12"/>
        <v>0</v>
      </c>
      <c r="D47" s="60">
        <f t="shared" si="13"/>
        <v>0</v>
      </c>
      <c r="E47" s="60">
        <f t="shared" si="13"/>
        <v>0</v>
      </c>
      <c r="F47" s="60">
        <f t="shared" si="13"/>
        <v>0</v>
      </c>
      <c r="G47" s="60">
        <f t="shared" si="13"/>
        <v>0</v>
      </c>
      <c r="H47" s="60">
        <f t="shared" si="15"/>
        <v>0</v>
      </c>
      <c r="I47" s="64">
        <v>0</v>
      </c>
      <c r="J47" s="64">
        <v>0</v>
      </c>
      <c r="K47" s="64">
        <v>0</v>
      </c>
      <c r="L47" s="64">
        <v>0</v>
      </c>
      <c r="M47" s="60">
        <f t="shared" si="10"/>
        <v>0</v>
      </c>
      <c r="N47" s="64">
        <v>0</v>
      </c>
      <c r="O47" s="64">
        <v>0</v>
      </c>
      <c r="P47" s="64">
        <v>0</v>
      </c>
      <c r="Q47" s="64">
        <v>0</v>
      </c>
      <c r="R47" s="60">
        <f t="shared" si="11"/>
        <v>0</v>
      </c>
      <c r="S47" s="64">
        <v>0</v>
      </c>
      <c r="T47" s="64">
        <v>0</v>
      </c>
      <c r="U47" s="64">
        <v>0</v>
      </c>
      <c r="V47" s="64">
        <v>0</v>
      </c>
      <c r="W47" s="67"/>
    </row>
    <row r="48" spans="1:23" ht="15" customHeight="1">
      <c r="A48" s="63" t="s">
        <v>270</v>
      </c>
      <c r="B48" s="64"/>
      <c r="C48" s="60">
        <f t="shared" si="12"/>
        <v>0</v>
      </c>
      <c r="D48" s="60">
        <f aca="true" t="shared" si="16" ref="D48:G65">SUM(I48,N48,S48)</f>
        <v>0</v>
      </c>
      <c r="E48" s="60">
        <f t="shared" si="16"/>
        <v>0</v>
      </c>
      <c r="F48" s="60">
        <f t="shared" si="16"/>
        <v>0</v>
      </c>
      <c r="G48" s="60">
        <f t="shared" si="16"/>
        <v>0</v>
      </c>
      <c r="H48" s="60">
        <f t="shared" si="15"/>
        <v>0</v>
      </c>
      <c r="I48" s="64"/>
      <c r="J48" s="64"/>
      <c r="K48" s="64"/>
      <c r="L48" s="64"/>
      <c r="M48" s="60">
        <f t="shared" si="10"/>
        <v>0</v>
      </c>
      <c r="N48" s="64"/>
      <c r="O48" s="64"/>
      <c r="P48" s="64"/>
      <c r="Q48" s="64"/>
      <c r="R48" s="60">
        <f t="shared" si="11"/>
        <v>0</v>
      </c>
      <c r="S48" s="64"/>
      <c r="T48" s="64"/>
      <c r="U48" s="64"/>
      <c r="V48" s="64"/>
      <c r="W48" s="67"/>
    </row>
    <row r="49" spans="1:23" ht="15" customHeight="1">
      <c r="A49" s="63" t="s">
        <v>271</v>
      </c>
      <c r="B49" s="64">
        <v>0</v>
      </c>
      <c r="C49" s="60">
        <f t="shared" si="12"/>
        <v>0</v>
      </c>
      <c r="D49" s="60">
        <f t="shared" si="16"/>
        <v>0</v>
      </c>
      <c r="E49" s="60">
        <f t="shared" si="16"/>
        <v>0</v>
      </c>
      <c r="F49" s="60">
        <f t="shared" si="16"/>
        <v>0</v>
      </c>
      <c r="G49" s="60">
        <f t="shared" si="16"/>
        <v>0</v>
      </c>
      <c r="H49" s="60">
        <f t="shared" si="15"/>
        <v>0</v>
      </c>
      <c r="I49" s="64">
        <v>0</v>
      </c>
      <c r="J49" s="64">
        <v>0</v>
      </c>
      <c r="K49" s="64">
        <v>0</v>
      </c>
      <c r="L49" s="64">
        <v>0</v>
      </c>
      <c r="M49" s="60">
        <f t="shared" si="10"/>
        <v>0</v>
      </c>
      <c r="N49" s="64">
        <v>0</v>
      </c>
      <c r="O49" s="64">
        <v>0</v>
      </c>
      <c r="P49" s="64">
        <v>0</v>
      </c>
      <c r="Q49" s="64">
        <v>0</v>
      </c>
      <c r="R49" s="60">
        <f t="shared" si="11"/>
        <v>0</v>
      </c>
      <c r="S49" s="64">
        <v>0</v>
      </c>
      <c r="T49" s="64">
        <v>0</v>
      </c>
      <c r="U49" s="64">
        <v>0</v>
      </c>
      <c r="V49" s="64">
        <v>0</v>
      </c>
      <c r="W49" s="67"/>
    </row>
    <row r="50" spans="1:23" ht="15" customHeight="1">
      <c r="A50" s="63" t="s">
        <v>272</v>
      </c>
      <c r="B50" s="64">
        <v>1</v>
      </c>
      <c r="C50" s="60">
        <f t="shared" si="12"/>
        <v>3</v>
      </c>
      <c r="D50" s="60">
        <f t="shared" si="16"/>
        <v>3</v>
      </c>
      <c r="E50" s="60">
        <f t="shared" si="16"/>
        <v>0</v>
      </c>
      <c r="F50" s="60">
        <f t="shared" si="16"/>
        <v>0</v>
      </c>
      <c r="G50" s="60">
        <f t="shared" si="16"/>
        <v>0</v>
      </c>
      <c r="H50" s="60">
        <f t="shared" si="15"/>
        <v>0</v>
      </c>
      <c r="I50" s="64"/>
      <c r="J50" s="64"/>
      <c r="K50" s="64"/>
      <c r="L50" s="64"/>
      <c r="M50" s="60">
        <f t="shared" si="10"/>
        <v>3</v>
      </c>
      <c r="N50" s="64">
        <v>3</v>
      </c>
      <c r="O50" s="64"/>
      <c r="P50" s="64"/>
      <c r="Q50" s="64"/>
      <c r="R50" s="60">
        <f t="shared" si="11"/>
        <v>0</v>
      </c>
      <c r="S50" s="64"/>
      <c r="T50" s="64"/>
      <c r="U50" s="64"/>
      <c r="V50" s="64"/>
      <c r="W50" s="67"/>
    </row>
    <row r="51" spans="1:23" ht="15" customHeight="1">
      <c r="A51" s="63" t="s">
        <v>273</v>
      </c>
      <c r="B51" s="64">
        <v>0</v>
      </c>
      <c r="C51" s="60">
        <f t="shared" si="12"/>
        <v>0</v>
      </c>
      <c r="D51" s="60">
        <f t="shared" si="16"/>
        <v>0</v>
      </c>
      <c r="E51" s="60">
        <f t="shared" si="16"/>
        <v>0</v>
      </c>
      <c r="F51" s="60">
        <f t="shared" si="16"/>
        <v>0</v>
      </c>
      <c r="G51" s="60">
        <f t="shared" si="16"/>
        <v>0</v>
      </c>
      <c r="H51" s="60">
        <f t="shared" si="15"/>
        <v>0</v>
      </c>
      <c r="I51" s="64">
        <v>0</v>
      </c>
      <c r="J51" s="64">
        <v>0</v>
      </c>
      <c r="K51" s="64">
        <v>0</v>
      </c>
      <c r="L51" s="64">
        <v>0</v>
      </c>
      <c r="M51" s="60">
        <f t="shared" si="10"/>
        <v>0</v>
      </c>
      <c r="N51" s="64">
        <v>0</v>
      </c>
      <c r="O51" s="64">
        <v>0</v>
      </c>
      <c r="P51" s="64">
        <v>0</v>
      </c>
      <c r="Q51" s="64">
        <v>0</v>
      </c>
      <c r="R51" s="60">
        <f t="shared" si="11"/>
        <v>0</v>
      </c>
      <c r="S51" s="64">
        <v>0</v>
      </c>
      <c r="T51" s="64">
        <v>0</v>
      </c>
      <c r="U51" s="64">
        <v>0</v>
      </c>
      <c r="V51" s="64">
        <v>0</v>
      </c>
      <c r="W51" s="67"/>
    </row>
    <row r="52" spans="1:23" ht="15" customHeight="1">
      <c r="A52" s="65" t="s">
        <v>274</v>
      </c>
      <c r="B52" s="60">
        <f>B53</f>
        <v>0</v>
      </c>
      <c r="C52" s="60">
        <f>C53</f>
        <v>0</v>
      </c>
      <c r="D52" s="60">
        <f aca="true" t="shared" si="17" ref="D52:V52">D53</f>
        <v>0</v>
      </c>
      <c r="E52" s="60">
        <f t="shared" si="17"/>
        <v>0</v>
      </c>
      <c r="F52" s="60">
        <f t="shared" si="17"/>
        <v>0</v>
      </c>
      <c r="G52" s="60">
        <f t="shared" si="17"/>
        <v>0</v>
      </c>
      <c r="H52" s="60">
        <f t="shared" si="17"/>
        <v>0</v>
      </c>
      <c r="I52" s="60">
        <f t="shared" si="17"/>
        <v>0</v>
      </c>
      <c r="J52" s="60">
        <f t="shared" si="17"/>
        <v>0</v>
      </c>
      <c r="K52" s="60">
        <f t="shared" si="17"/>
        <v>0</v>
      </c>
      <c r="L52" s="60">
        <f t="shared" si="17"/>
        <v>0</v>
      </c>
      <c r="M52" s="60">
        <f t="shared" si="17"/>
        <v>0</v>
      </c>
      <c r="N52" s="60">
        <f t="shared" si="17"/>
        <v>0</v>
      </c>
      <c r="O52" s="60">
        <f t="shared" si="17"/>
        <v>0</v>
      </c>
      <c r="P52" s="60">
        <f t="shared" si="17"/>
        <v>0</v>
      </c>
      <c r="Q52" s="60">
        <f t="shared" si="17"/>
        <v>0</v>
      </c>
      <c r="R52" s="60">
        <f t="shared" si="17"/>
        <v>0</v>
      </c>
      <c r="S52" s="60">
        <f t="shared" si="17"/>
        <v>0</v>
      </c>
      <c r="T52" s="60">
        <f t="shared" si="17"/>
        <v>0</v>
      </c>
      <c r="U52" s="60">
        <f t="shared" si="17"/>
        <v>0</v>
      </c>
      <c r="V52" s="60">
        <f t="shared" si="17"/>
        <v>0</v>
      </c>
      <c r="W52" s="60">
        <f>SUM(W53:W57)</f>
        <v>0</v>
      </c>
    </row>
    <row r="53" spans="1:23" ht="15" customHeight="1">
      <c r="A53" s="66" t="s">
        <v>275</v>
      </c>
      <c r="B53" s="64"/>
      <c r="C53" s="60">
        <f>SUM(D53:G53)</f>
        <v>0</v>
      </c>
      <c r="D53" s="60">
        <f>SUM(I53,N53,S53)</f>
        <v>0</v>
      </c>
      <c r="E53" s="60">
        <f>SUM(J53,O53,T53)</f>
        <v>0</v>
      </c>
      <c r="F53" s="60">
        <f>SUM(K53,P53,U53)</f>
        <v>0</v>
      </c>
      <c r="G53" s="60">
        <f>SUM(L53,Q53,V53)</f>
        <v>0</v>
      </c>
      <c r="H53" s="60">
        <f>SUM(I53:L53)</f>
        <v>0</v>
      </c>
      <c r="I53" s="64"/>
      <c r="J53" s="64"/>
      <c r="K53" s="64"/>
      <c r="L53" s="64"/>
      <c r="M53" s="60">
        <f t="shared" si="10"/>
        <v>0</v>
      </c>
      <c r="N53" s="64"/>
      <c r="O53" s="64"/>
      <c r="P53" s="64"/>
      <c r="Q53" s="64"/>
      <c r="R53" s="60">
        <f t="shared" si="11"/>
        <v>0</v>
      </c>
      <c r="S53" s="64"/>
      <c r="T53" s="64"/>
      <c r="U53" s="64"/>
      <c r="V53" s="64"/>
      <c r="W53" s="67"/>
    </row>
    <row r="54" spans="1:23" ht="15" customHeight="1">
      <c r="A54" s="61" t="s">
        <v>276</v>
      </c>
      <c r="B54" s="60">
        <f>SUM(B55:B59)</f>
        <v>1</v>
      </c>
      <c r="C54" s="60">
        <f t="shared" si="12"/>
        <v>2</v>
      </c>
      <c r="D54" s="60">
        <f t="shared" si="16"/>
        <v>2</v>
      </c>
      <c r="E54" s="60">
        <f t="shared" si="16"/>
        <v>0</v>
      </c>
      <c r="F54" s="60">
        <f t="shared" si="16"/>
        <v>0</v>
      </c>
      <c r="G54" s="60">
        <f t="shared" si="16"/>
        <v>0</v>
      </c>
      <c r="H54" s="60">
        <f t="shared" si="14"/>
        <v>0</v>
      </c>
      <c r="I54" s="60">
        <f>SUM(I55:I59)</f>
        <v>0</v>
      </c>
      <c r="J54" s="60">
        <f>SUM(J55:J59)</f>
        <v>0</v>
      </c>
      <c r="K54" s="60">
        <f>SUM(K55:K59)</f>
        <v>0</v>
      </c>
      <c r="L54" s="60">
        <f>SUM(L55:L59)</f>
        <v>0</v>
      </c>
      <c r="M54" s="60">
        <f t="shared" si="10"/>
        <v>2</v>
      </c>
      <c r="N54" s="60">
        <f>SUM(N55:N59)</f>
        <v>2</v>
      </c>
      <c r="O54" s="60">
        <f>SUM(O55:O59)</f>
        <v>0</v>
      </c>
      <c r="P54" s="60">
        <f>SUM(P55:P59)</f>
        <v>0</v>
      </c>
      <c r="Q54" s="60">
        <f>SUM(Q55:Q59)</f>
        <v>0</v>
      </c>
      <c r="R54" s="60">
        <f t="shared" si="11"/>
        <v>0</v>
      </c>
      <c r="S54" s="60">
        <f>SUM(S55:S59)</f>
        <v>0</v>
      </c>
      <c r="T54" s="60">
        <f>SUM(T55:T59)</f>
        <v>0</v>
      </c>
      <c r="U54" s="60">
        <f>SUM(U55:U59)</f>
        <v>0</v>
      </c>
      <c r="V54" s="60">
        <f>SUM(V55:V59)</f>
        <v>0</v>
      </c>
      <c r="W54" s="60">
        <f>SUM(W55:W59)</f>
        <v>0</v>
      </c>
    </row>
    <row r="55" spans="1:23" ht="15" customHeight="1">
      <c r="A55" s="63" t="s">
        <v>277</v>
      </c>
      <c r="B55" s="64">
        <v>0</v>
      </c>
      <c r="C55" s="60">
        <f t="shared" si="12"/>
        <v>0</v>
      </c>
      <c r="D55" s="60">
        <f t="shared" si="16"/>
        <v>0</v>
      </c>
      <c r="E55" s="60">
        <f t="shared" si="16"/>
        <v>0</v>
      </c>
      <c r="F55" s="60">
        <f t="shared" si="16"/>
        <v>0</v>
      </c>
      <c r="G55" s="60">
        <f t="shared" si="16"/>
        <v>0</v>
      </c>
      <c r="H55" s="60">
        <f t="shared" si="14"/>
        <v>0</v>
      </c>
      <c r="I55" s="64">
        <v>0</v>
      </c>
      <c r="J55" s="64">
        <v>0</v>
      </c>
      <c r="K55" s="64">
        <v>0</v>
      </c>
      <c r="L55" s="64">
        <v>0</v>
      </c>
      <c r="M55" s="60">
        <f t="shared" si="10"/>
        <v>0</v>
      </c>
      <c r="N55" s="64"/>
      <c r="O55" s="64">
        <v>0</v>
      </c>
      <c r="P55" s="64">
        <v>0</v>
      </c>
      <c r="Q55" s="64">
        <v>0</v>
      </c>
      <c r="R55" s="60">
        <f t="shared" si="11"/>
        <v>0</v>
      </c>
      <c r="S55" s="64">
        <v>0</v>
      </c>
      <c r="T55" s="64">
        <v>0</v>
      </c>
      <c r="U55" s="64">
        <v>0</v>
      </c>
      <c r="V55" s="64">
        <v>0</v>
      </c>
      <c r="W55" s="67"/>
    </row>
    <row r="56" spans="1:23" ht="15" customHeight="1">
      <c r="A56" s="63" t="s">
        <v>278</v>
      </c>
      <c r="B56" s="64"/>
      <c r="C56" s="60">
        <f t="shared" si="12"/>
        <v>0</v>
      </c>
      <c r="D56" s="60">
        <f t="shared" si="16"/>
        <v>0</v>
      </c>
      <c r="E56" s="60">
        <f t="shared" si="16"/>
        <v>0</v>
      </c>
      <c r="F56" s="60">
        <f t="shared" si="16"/>
        <v>0</v>
      </c>
      <c r="G56" s="60">
        <f t="shared" si="16"/>
        <v>0</v>
      </c>
      <c r="H56" s="60">
        <f t="shared" si="14"/>
        <v>0</v>
      </c>
      <c r="I56" s="64">
        <v>0</v>
      </c>
      <c r="J56" s="64">
        <v>0</v>
      </c>
      <c r="K56" s="64">
        <v>0</v>
      </c>
      <c r="L56" s="64">
        <v>0</v>
      </c>
      <c r="M56" s="60">
        <f t="shared" si="10"/>
        <v>0</v>
      </c>
      <c r="N56" s="64"/>
      <c r="O56" s="64">
        <v>0</v>
      </c>
      <c r="P56" s="64">
        <v>0</v>
      </c>
      <c r="Q56" s="64">
        <v>0</v>
      </c>
      <c r="R56" s="60">
        <f t="shared" si="11"/>
        <v>0</v>
      </c>
      <c r="S56" s="64">
        <v>0</v>
      </c>
      <c r="T56" s="64">
        <v>0</v>
      </c>
      <c r="U56" s="64">
        <v>0</v>
      </c>
      <c r="V56" s="64">
        <v>0</v>
      </c>
      <c r="W56" s="67"/>
    </row>
    <row r="57" spans="1:23" ht="15" customHeight="1">
      <c r="A57" s="63" t="s">
        <v>279</v>
      </c>
      <c r="B57" s="64">
        <v>0</v>
      </c>
      <c r="C57" s="60">
        <f t="shared" si="12"/>
        <v>0</v>
      </c>
      <c r="D57" s="60">
        <f t="shared" si="16"/>
        <v>0</v>
      </c>
      <c r="E57" s="60">
        <f t="shared" si="16"/>
        <v>0</v>
      </c>
      <c r="F57" s="60">
        <f t="shared" si="16"/>
        <v>0</v>
      </c>
      <c r="G57" s="60">
        <f t="shared" si="16"/>
        <v>0</v>
      </c>
      <c r="H57" s="60">
        <f t="shared" si="14"/>
        <v>0</v>
      </c>
      <c r="I57" s="64">
        <v>0</v>
      </c>
      <c r="J57" s="64">
        <v>0</v>
      </c>
      <c r="K57" s="64">
        <v>0</v>
      </c>
      <c r="L57" s="64">
        <v>0</v>
      </c>
      <c r="M57" s="60">
        <f t="shared" si="10"/>
        <v>0</v>
      </c>
      <c r="N57" s="64"/>
      <c r="O57" s="64">
        <v>0</v>
      </c>
      <c r="P57" s="64">
        <v>0</v>
      </c>
      <c r="Q57" s="64">
        <v>0</v>
      </c>
      <c r="R57" s="60">
        <f t="shared" si="11"/>
        <v>0</v>
      </c>
      <c r="S57" s="64">
        <v>0</v>
      </c>
      <c r="T57" s="64">
        <v>0</v>
      </c>
      <c r="U57" s="64">
        <v>0</v>
      </c>
      <c r="V57" s="64">
        <v>0</v>
      </c>
      <c r="W57" s="67"/>
    </row>
    <row r="58" spans="1:23" ht="15" customHeight="1">
      <c r="A58" s="63" t="s">
        <v>280</v>
      </c>
      <c r="B58" s="64">
        <v>1</v>
      </c>
      <c r="C58" s="60">
        <f t="shared" si="12"/>
        <v>2</v>
      </c>
      <c r="D58" s="60">
        <f t="shared" si="16"/>
        <v>2</v>
      </c>
      <c r="E58" s="60">
        <f t="shared" si="16"/>
        <v>0</v>
      </c>
      <c r="F58" s="60">
        <f t="shared" si="16"/>
        <v>0</v>
      </c>
      <c r="G58" s="60">
        <f t="shared" si="16"/>
        <v>0</v>
      </c>
      <c r="H58" s="60">
        <f t="shared" si="14"/>
        <v>0</v>
      </c>
      <c r="I58" s="64">
        <v>0</v>
      </c>
      <c r="J58" s="64">
        <v>0</v>
      </c>
      <c r="K58" s="64">
        <v>0</v>
      </c>
      <c r="L58" s="64">
        <v>0</v>
      </c>
      <c r="M58" s="60">
        <f t="shared" si="10"/>
        <v>2</v>
      </c>
      <c r="N58" s="64">
        <v>2</v>
      </c>
      <c r="O58" s="64">
        <v>0</v>
      </c>
      <c r="P58" s="64">
        <v>0</v>
      </c>
      <c r="Q58" s="64">
        <v>0</v>
      </c>
      <c r="R58" s="60">
        <f t="shared" si="11"/>
        <v>0</v>
      </c>
      <c r="S58" s="64">
        <v>0</v>
      </c>
      <c r="T58" s="64">
        <v>0</v>
      </c>
      <c r="U58" s="64">
        <v>0</v>
      </c>
      <c r="V58" s="64">
        <v>0</v>
      </c>
      <c r="W58" s="67"/>
    </row>
    <row r="59" spans="1:23" ht="15" customHeight="1">
      <c r="A59" s="63" t="s">
        <v>281</v>
      </c>
      <c r="B59" s="64">
        <v>0</v>
      </c>
      <c r="C59" s="60">
        <f t="shared" si="12"/>
        <v>0</v>
      </c>
      <c r="D59" s="60">
        <f t="shared" si="16"/>
        <v>0</v>
      </c>
      <c r="E59" s="60">
        <f t="shared" si="16"/>
        <v>0</v>
      </c>
      <c r="F59" s="60">
        <f t="shared" si="16"/>
        <v>0</v>
      </c>
      <c r="G59" s="60">
        <f t="shared" si="16"/>
        <v>0</v>
      </c>
      <c r="H59" s="60">
        <f t="shared" si="14"/>
        <v>0</v>
      </c>
      <c r="I59" s="64">
        <v>0</v>
      </c>
      <c r="J59" s="64">
        <v>0</v>
      </c>
      <c r="K59" s="64">
        <v>0</v>
      </c>
      <c r="L59" s="64">
        <v>0</v>
      </c>
      <c r="M59" s="60">
        <f t="shared" si="10"/>
        <v>0</v>
      </c>
      <c r="N59" s="64"/>
      <c r="O59" s="64">
        <v>0</v>
      </c>
      <c r="P59" s="64">
        <v>0</v>
      </c>
      <c r="Q59" s="64">
        <v>0</v>
      </c>
      <c r="R59" s="60">
        <f t="shared" si="11"/>
        <v>0</v>
      </c>
      <c r="S59" s="64">
        <v>0</v>
      </c>
      <c r="T59" s="64">
        <v>0</v>
      </c>
      <c r="U59" s="64">
        <v>0</v>
      </c>
      <c r="V59" s="64">
        <v>0</v>
      </c>
      <c r="W59" s="67"/>
    </row>
    <row r="60" spans="1:23" ht="15" customHeight="1">
      <c r="A60" s="61" t="s">
        <v>282</v>
      </c>
      <c r="B60" s="60">
        <f>SUM(B61:B66)</f>
        <v>1</v>
      </c>
      <c r="C60" s="60">
        <f aca="true" t="shared" si="18" ref="C60:C75">SUM(D60:G60)</f>
        <v>3</v>
      </c>
      <c r="D60" s="60">
        <f t="shared" si="16"/>
        <v>3</v>
      </c>
      <c r="E60" s="60">
        <f t="shared" si="16"/>
        <v>0</v>
      </c>
      <c r="F60" s="60">
        <f t="shared" si="16"/>
        <v>0</v>
      </c>
      <c r="G60" s="60">
        <f t="shared" si="16"/>
        <v>0</v>
      </c>
      <c r="H60" s="60">
        <f t="shared" si="14"/>
        <v>0</v>
      </c>
      <c r="I60" s="60">
        <f>SUM(I61:I66)</f>
        <v>0</v>
      </c>
      <c r="J60" s="60">
        <f>SUM(J61:J66)</f>
        <v>0</v>
      </c>
      <c r="K60" s="60">
        <f>SUM(K61:K66)</f>
        <v>0</v>
      </c>
      <c r="L60" s="60">
        <f>SUM(L61:L66)</f>
        <v>0</v>
      </c>
      <c r="M60" s="60">
        <f t="shared" si="10"/>
        <v>3</v>
      </c>
      <c r="N60" s="60">
        <f>SUM(N61:N66)</f>
        <v>3</v>
      </c>
      <c r="O60" s="60">
        <f>SUM(O61:O66)</f>
        <v>0</v>
      </c>
      <c r="P60" s="60">
        <f>SUM(P61:P66)</f>
        <v>0</v>
      </c>
      <c r="Q60" s="60">
        <f>SUM(Q61:Q66)</f>
        <v>0</v>
      </c>
      <c r="R60" s="60">
        <f t="shared" si="11"/>
        <v>0</v>
      </c>
      <c r="S60" s="60">
        <f>SUM(S61:S66)</f>
        <v>0</v>
      </c>
      <c r="T60" s="60">
        <f>SUM(T61:T66)</f>
        <v>0</v>
      </c>
      <c r="U60" s="60">
        <f>SUM(U61:U66)</f>
        <v>0</v>
      </c>
      <c r="V60" s="60">
        <f>SUM(V61:V66)</f>
        <v>0</v>
      </c>
      <c r="W60" s="60">
        <f>SUM(W61:W66)</f>
        <v>0</v>
      </c>
    </row>
    <row r="61" spans="1:23" ht="15" customHeight="1">
      <c r="A61" s="63" t="s">
        <v>283</v>
      </c>
      <c r="B61" s="64">
        <v>1</v>
      </c>
      <c r="C61" s="60">
        <f t="shared" si="18"/>
        <v>3</v>
      </c>
      <c r="D61" s="60">
        <f t="shared" si="16"/>
        <v>3</v>
      </c>
      <c r="E61" s="60">
        <f t="shared" si="16"/>
        <v>0</v>
      </c>
      <c r="F61" s="60">
        <f t="shared" si="16"/>
        <v>0</v>
      </c>
      <c r="G61" s="60">
        <f t="shared" si="16"/>
        <v>0</v>
      </c>
      <c r="H61" s="60">
        <f t="shared" si="14"/>
        <v>0</v>
      </c>
      <c r="I61" s="64">
        <v>0</v>
      </c>
      <c r="J61" s="64">
        <v>0</v>
      </c>
      <c r="K61" s="64">
        <v>0</v>
      </c>
      <c r="L61" s="64">
        <v>0</v>
      </c>
      <c r="M61" s="60">
        <f t="shared" si="10"/>
        <v>3</v>
      </c>
      <c r="N61" s="64">
        <v>3</v>
      </c>
      <c r="O61" s="64">
        <v>0</v>
      </c>
      <c r="P61" s="64">
        <v>0</v>
      </c>
      <c r="Q61" s="64">
        <v>0</v>
      </c>
      <c r="R61" s="60">
        <f t="shared" si="11"/>
        <v>0</v>
      </c>
      <c r="S61" s="64">
        <v>0</v>
      </c>
      <c r="T61" s="64">
        <v>0</v>
      </c>
      <c r="U61" s="64">
        <v>0</v>
      </c>
      <c r="V61" s="64">
        <v>0</v>
      </c>
      <c r="W61" s="67"/>
    </row>
    <row r="62" spans="1:23" ht="15" customHeight="1">
      <c r="A62" s="63" t="s">
        <v>284</v>
      </c>
      <c r="B62" s="64"/>
      <c r="C62" s="60">
        <f t="shared" si="18"/>
        <v>0</v>
      </c>
      <c r="D62" s="60">
        <f t="shared" si="16"/>
        <v>0</v>
      </c>
      <c r="E62" s="60">
        <f t="shared" si="16"/>
        <v>0</v>
      </c>
      <c r="F62" s="60">
        <f t="shared" si="16"/>
        <v>0</v>
      </c>
      <c r="G62" s="60">
        <f t="shared" si="16"/>
        <v>0</v>
      </c>
      <c r="H62" s="60">
        <f aca="true" t="shared" si="19" ref="H62:H71">SUM(I62:L62)</f>
        <v>0</v>
      </c>
      <c r="I62" s="64"/>
      <c r="J62" s="64"/>
      <c r="K62" s="64"/>
      <c r="L62" s="64"/>
      <c r="M62" s="60">
        <f t="shared" si="10"/>
        <v>0</v>
      </c>
      <c r="N62" s="64"/>
      <c r="O62" s="64"/>
      <c r="P62" s="64"/>
      <c r="Q62" s="64"/>
      <c r="R62" s="60">
        <f t="shared" si="11"/>
        <v>0</v>
      </c>
      <c r="S62" s="64"/>
      <c r="T62" s="64"/>
      <c r="U62" s="64"/>
      <c r="V62" s="64"/>
      <c r="W62" s="67"/>
    </row>
    <row r="63" spans="1:23" ht="15" customHeight="1">
      <c r="A63" s="63" t="s">
        <v>285</v>
      </c>
      <c r="B63" s="64"/>
      <c r="C63" s="60">
        <f t="shared" si="18"/>
        <v>0</v>
      </c>
      <c r="D63" s="60">
        <f t="shared" si="16"/>
        <v>0</v>
      </c>
      <c r="E63" s="60">
        <f t="shared" si="16"/>
        <v>0</v>
      </c>
      <c r="F63" s="60">
        <f t="shared" si="16"/>
        <v>0</v>
      </c>
      <c r="G63" s="60">
        <f t="shared" si="16"/>
        <v>0</v>
      </c>
      <c r="H63" s="60">
        <f t="shared" si="19"/>
        <v>0</v>
      </c>
      <c r="I63" s="64"/>
      <c r="J63" s="64"/>
      <c r="K63" s="64"/>
      <c r="L63" s="64"/>
      <c r="M63" s="60">
        <f t="shared" si="10"/>
        <v>0</v>
      </c>
      <c r="N63" s="64"/>
      <c r="O63" s="64"/>
      <c r="P63" s="64"/>
      <c r="Q63" s="64"/>
      <c r="R63" s="60">
        <f t="shared" si="11"/>
        <v>0</v>
      </c>
      <c r="S63" s="64"/>
      <c r="T63" s="64"/>
      <c r="U63" s="64"/>
      <c r="V63" s="64"/>
      <c r="W63" s="67"/>
    </row>
    <row r="64" spans="1:23" ht="15" customHeight="1">
      <c r="A64" s="63" t="s">
        <v>286</v>
      </c>
      <c r="B64" s="64">
        <v>0</v>
      </c>
      <c r="C64" s="60">
        <f t="shared" si="18"/>
        <v>0</v>
      </c>
      <c r="D64" s="60">
        <f t="shared" si="16"/>
        <v>0</v>
      </c>
      <c r="E64" s="60">
        <f t="shared" si="16"/>
        <v>0</v>
      </c>
      <c r="F64" s="60">
        <f t="shared" si="16"/>
        <v>0</v>
      </c>
      <c r="G64" s="60">
        <f t="shared" si="16"/>
        <v>0</v>
      </c>
      <c r="H64" s="60">
        <f t="shared" si="19"/>
        <v>0</v>
      </c>
      <c r="I64" s="64">
        <v>0</v>
      </c>
      <c r="J64" s="64">
        <v>0</v>
      </c>
      <c r="K64" s="64">
        <v>0</v>
      </c>
      <c r="L64" s="64">
        <v>0</v>
      </c>
      <c r="M64" s="60">
        <f t="shared" si="10"/>
        <v>0</v>
      </c>
      <c r="N64" s="64">
        <v>0</v>
      </c>
      <c r="O64" s="64">
        <v>0</v>
      </c>
      <c r="P64" s="64">
        <v>0</v>
      </c>
      <c r="Q64" s="64">
        <v>0</v>
      </c>
      <c r="R64" s="60">
        <f t="shared" si="11"/>
        <v>0</v>
      </c>
      <c r="S64" s="64">
        <v>0</v>
      </c>
      <c r="T64" s="64">
        <v>0</v>
      </c>
      <c r="U64" s="64">
        <v>0</v>
      </c>
      <c r="V64" s="64">
        <v>0</v>
      </c>
      <c r="W64" s="67"/>
    </row>
    <row r="65" spans="1:23" ht="15" customHeight="1">
      <c r="A65" s="63" t="s">
        <v>287</v>
      </c>
      <c r="B65" s="64"/>
      <c r="C65" s="60">
        <f t="shared" si="18"/>
        <v>0</v>
      </c>
      <c r="D65" s="60">
        <f t="shared" si="16"/>
        <v>0</v>
      </c>
      <c r="E65" s="60">
        <f t="shared" si="16"/>
        <v>0</v>
      </c>
      <c r="F65" s="60">
        <f t="shared" si="16"/>
        <v>0</v>
      </c>
      <c r="G65" s="60">
        <f t="shared" si="16"/>
        <v>0</v>
      </c>
      <c r="H65" s="60">
        <f t="shared" si="19"/>
        <v>0</v>
      </c>
      <c r="I65" s="64"/>
      <c r="J65" s="64"/>
      <c r="K65" s="64"/>
      <c r="L65" s="64"/>
      <c r="M65" s="60">
        <f t="shared" si="10"/>
        <v>0</v>
      </c>
      <c r="N65" s="64"/>
      <c r="O65" s="64"/>
      <c r="P65" s="64"/>
      <c r="Q65" s="64"/>
      <c r="R65" s="60">
        <f t="shared" si="11"/>
        <v>0</v>
      </c>
      <c r="S65" s="64"/>
      <c r="T65" s="64"/>
      <c r="U65" s="64"/>
      <c r="V65" s="64"/>
      <c r="W65" s="67"/>
    </row>
    <row r="66" spans="1:23" ht="15.75" customHeight="1">
      <c r="A66" s="63" t="s">
        <v>288</v>
      </c>
      <c r="B66" s="64">
        <v>0</v>
      </c>
      <c r="C66" s="60">
        <f t="shared" si="18"/>
        <v>0</v>
      </c>
      <c r="D66" s="60">
        <f aca="true" t="shared" si="20" ref="D66:G75">SUM(I66,N66,S66)</f>
        <v>0</v>
      </c>
      <c r="E66" s="60">
        <f t="shared" si="20"/>
        <v>0</v>
      </c>
      <c r="F66" s="60">
        <f t="shared" si="20"/>
        <v>0</v>
      </c>
      <c r="G66" s="60">
        <f t="shared" si="20"/>
        <v>0</v>
      </c>
      <c r="H66" s="60">
        <f t="shared" si="19"/>
        <v>0</v>
      </c>
      <c r="I66" s="64">
        <v>0</v>
      </c>
      <c r="J66" s="64">
        <v>0</v>
      </c>
      <c r="K66" s="64">
        <v>0</v>
      </c>
      <c r="L66" s="64">
        <v>0</v>
      </c>
      <c r="M66" s="60">
        <f t="shared" si="10"/>
        <v>0</v>
      </c>
      <c r="N66" s="64">
        <v>0</v>
      </c>
      <c r="O66" s="64">
        <v>0</v>
      </c>
      <c r="P66" s="64">
        <v>0</v>
      </c>
      <c r="Q66" s="64">
        <v>0</v>
      </c>
      <c r="R66" s="60">
        <f t="shared" si="11"/>
        <v>0</v>
      </c>
      <c r="S66" s="64">
        <v>0</v>
      </c>
      <c r="T66" s="64">
        <v>0</v>
      </c>
      <c r="U66" s="64">
        <v>0</v>
      </c>
      <c r="V66" s="64">
        <v>0</v>
      </c>
      <c r="W66" s="67"/>
    </row>
    <row r="67" spans="1:23" ht="15.75" customHeight="1">
      <c r="A67" s="61" t="s">
        <v>289</v>
      </c>
      <c r="B67" s="60">
        <f>B68</f>
        <v>0</v>
      </c>
      <c r="C67" s="60">
        <f t="shared" si="18"/>
        <v>0</v>
      </c>
      <c r="D67" s="60">
        <f t="shared" si="20"/>
        <v>0</v>
      </c>
      <c r="E67" s="60">
        <f t="shared" si="20"/>
        <v>0</v>
      </c>
      <c r="F67" s="60">
        <f t="shared" si="20"/>
        <v>0</v>
      </c>
      <c r="G67" s="60">
        <f t="shared" si="20"/>
        <v>0</v>
      </c>
      <c r="H67" s="60">
        <f t="shared" si="19"/>
        <v>0</v>
      </c>
      <c r="I67" s="60">
        <f>I68</f>
        <v>0</v>
      </c>
      <c r="J67" s="60">
        <f>J68</f>
        <v>0</v>
      </c>
      <c r="K67" s="60">
        <f>K68</f>
        <v>0</v>
      </c>
      <c r="L67" s="60">
        <f>L68</f>
        <v>0</v>
      </c>
      <c r="M67" s="60">
        <f t="shared" si="10"/>
        <v>0</v>
      </c>
      <c r="N67" s="60">
        <f>N68</f>
        <v>0</v>
      </c>
      <c r="O67" s="60">
        <f>O68</f>
        <v>0</v>
      </c>
      <c r="P67" s="60">
        <f>P68</f>
        <v>0</v>
      </c>
      <c r="Q67" s="60">
        <f>Q68</f>
        <v>0</v>
      </c>
      <c r="R67" s="60">
        <f t="shared" si="11"/>
        <v>0</v>
      </c>
      <c r="S67" s="60">
        <f>S68</f>
        <v>0</v>
      </c>
      <c r="T67" s="60">
        <f>T68</f>
        <v>0</v>
      </c>
      <c r="U67" s="60">
        <f>U68</f>
        <v>0</v>
      </c>
      <c r="V67" s="60">
        <f>V68</f>
        <v>0</v>
      </c>
      <c r="W67" s="60">
        <f>W68</f>
        <v>0</v>
      </c>
    </row>
    <row r="68" spans="1:23" ht="15.75" customHeight="1">
      <c r="A68" s="63" t="s">
        <v>290</v>
      </c>
      <c r="B68" s="64"/>
      <c r="C68" s="60">
        <f t="shared" si="18"/>
        <v>0</v>
      </c>
      <c r="D68" s="60">
        <f t="shared" si="20"/>
        <v>0</v>
      </c>
      <c r="E68" s="60">
        <f t="shared" si="20"/>
        <v>0</v>
      </c>
      <c r="F68" s="60">
        <f t="shared" si="20"/>
        <v>0</v>
      </c>
      <c r="G68" s="60">
        <f t="shared" si="20"/>
        <v>0</v>
      </c>
      <c r="H68" s="60">
        <f t="shared" si="19"/>
        <v>0</v>
      </c>
      <c r="I68" s="64"/>
      <c r="J68" s="64"/>
      <c r="K68" s="64"/>
      <c r="L68" s="64"/>
      <c r="M68" s="60">
        <f t="shared" si="10"/>
        <v>0</v>
      </c>
      <c r="N68" s="64"/>
      <c r="O68" s="64"/>
      <c r="P68" s="64"/>
      <c r="Q68" s="64"/>
      <c r="R68" s="60">
        <f t="shared" si="11"/>
        <v>0</v>
      </c>
      <c r="S68" s="64"/>
      <c r="T68" s="64"/>
      <c r="U68" s="64"/>
      <c r="V68" s="64"/>
      <c r="W68" s="67"/>
    </row>
    <row r="69" spans="1:23" ht="15" customHeight="1">
      <c r="A69" s="61" t="s">
        <v>292</v>
      </c>
      <c r="B69" s="60">
        <f>SUM(B70:B71)</f>
        <v>0</v>
      </c>
      <c r="C69" s="60">
        <f t="shared" si="18"/>
        <v>0</v>
      </c>
      <c r="D69" s="60">
        <f t="shared" si="20"/>
        <v>0</v>
      </c>
      <c r="E69" s="60">
        <f t="shared" si="20"/>
        <v>0</v>
      </c>
      <c r="F69" s="60">
        <f t="shared" si="20"/>
        <v>0</v>
      </c>
      <c r="G69" s="60">
        <f t="shared" si="20"/>
        <v>0</v>
      </c>
      <c r="H69" s="60">
        <f t="shared" si="19"/>
        <v>0</v>
      </c>
      <c r="I69" s="60">
        <f>SUM(I70:I71)</f>
        <v>0</v>
      </c>
      <c r="J69" s="60">
        <f>SUM(J70:J71)</f>
        <v>0</v>
      </c>
      <c r="K69" s="60">
        <f>SUM(K70:K71)</f>
        <v>0</v>
      </c>
      <c r="L69" s="60">
        <f>SUM(L70:L71)</f>
        <v>0</v>
      </c>
      <c r="M69" s="60">
        <f t="shared" si="10"/>
        <v>0</v>
      </c>
      <c r="N69" s="60">
        <f>SUM(N70:N71)</f>
        <v>0</v>
      </c>
      <c r="O69" s="60">
        <f>SUM(O70:O71)</f>
        <v>0</v>
      </c>
      <c r="P69" s="60">
        <f>SUM(P70:P71)</f>
        <v>0</v>
      </c>
      <c r="Q69" s="60">
        <f>SUM(Q70:Q71)</f>
        <v>0</v>
      </c>
      <c r="R69" s="60">
        <f t="shared" si="11"/>
        <v>0</v>
      </c>
      <c r="S69" s="60">
        <f>SUM(S70:S71)</f>
        <v>0</v>
      </c>
      <c r="T69" s="60">
        <f>SUM(T70:T71)</f>
        <v>0</v>
      </c>
      <c r="U69" s="60">
        <f>SUM(U70:U71)</f>
        <v>0</v>
      </c>
      <c r="V69" s="60">
        <f>SUM(V70:V71)</f>
        <v>0</v>
      </c>
      <c r="W69" s="60">
        <f>SUM(W70:W71)</f>
        <v>0</v>
      </c>
    </row>
    <row r="70" spans="1:23" ht="15" customHeight="1">
      <c r="A70" s="63" t="s">
        <v>293</v>
      </c>
      <c r="B70" s="64"/>
      <c r="C70" s="60">
        <f t="shared" si="18"/>
        <v>0</v>
      </c>
      <c r="D70" s="60">
        <f t="shared" si="20"/>
        <v>0</v>
      </c>
      <c r="E70" s="60">
        <f t="shared" si="20"/>
        <v>0</v>
      </c>
      <c r="F70" s="60">
        <f t="shared" si="20"/>
        <v>0</v>
      </c>
      <c r="G70" s="60">
        <f t="shared" si="20"/>
        <v>0</v>
      </c>
      <c r="H70" s="60">
        <f t="shared" si="19"/>
        <v>0</v>
      </c>
      <c r="I70" s="64">
        <v>0</v>
      </c>
      <c r="J70" s="64">
        <v>0</v>
      </c>
      <c r="K70" s="64">
        <v>0</v>
      </c>
      <c r="L70" s="64">
        <v>0</v>
      </c>
      <c r="M70" s="60">
        <f t="shared" si="10"/>
        <v>0</v>
      </c>
      <c r="N70" s="64">
        <v>0</v>
      </c>
      <c r="O70" s="64">
        <v>0</v>
      </c>
      <c r="P70" s="64">
        <v>0</v>
      </c>
      <c r="Q70" s="64">
        <v>0</v>
      </c>
      <c r="R70" s="60">
        <f t="shared" si="11"/>
        <v>0</v>
      </c>
      <c r="S70" s="64">
        <v>0</v>
      </c>
      <c r="T70" s="64">
        <v>0</v>
      </c>
      <c r="U70" s="64">
        <v>0</v>
      </c>
      <c r="V70" s="64">
        <v>0</v>
      </c>
      <c r="W70" s="67"/>
    </row>
    <row r="71" spans="1:23" ht="15" customHeight="1">
      <c r="A71" s="63" t="s">
        <v>294</v>
      </c>
      <c r="B71" s="64">
        <v>0</v>
      </c>
      <c r="C71" s="60">
        <f t="shared" si="18"/>
        <v>0</v>
      </c>
      <c r="D71" s="60">
        <f>SUM(I71,N71,S71)</f>
        <v>0</v>
      </c>
      <c r="E71" s="60">
        <f t="shared" si="20"/>
        <v>0</v>
      </c>
      <c r="F71" s="60">
        <f t="shared" si="20"/>
        <v>0</v>
      </c>
      <c r="G71" s="60">
        <f t="shared" si="20"/>
        <v>0</v>
      </c>
      <c r="H71" s="60">
        <f t="shared" si="19"/>
        <v>0</v>
      </c>
      <c r="I71" s="64">
        <v>0</v>
      </c>
      <c r="J71" s="64">
        <v>0</v>
      </c>
      <c r="K71" s="64">
        <v>0</v>
      </c>
      <c r="L71" s="64">
        <v>0</v>
      </c>
      <c r="M71" s="60">
        <f t="shared" si="10"/>
        <v>0</v>
      </c>
      <c r="N71" s="64">
        <v>0</v>
      </c>
      <c r="O71" s="64">
        <v>0</v>
      </c>
      <c r="P71" s="64">
        <v>0</v>
      </c>
      <c r="Q71" s="64">
        <v>0</v>
      </c>
      <c r="R71" s="60">
        <f t="shared" si="11"/>
        <v>0</v>
      </c>
      <c r="S71" s="64">
        <v>0</v>
      </c>
      <c r="T71" s="64">
        <v>0</v>
      </c>
      <c r="U71" s="64">
        <v>0</v>
      </c>
      <c r="V71" s="64">
        <v>0</v>
      </c>
      <c r="W71" s="67"/>
    </row>
    <row r="72" spans="1:23" s="51" customFormat="1" ht="15" customHeight="1">
      <c r="A72" s="68" t="s">
        <v>296</v>
      </c>
      <c r="B72" s="69">
        <f>B73</f>
        <v>0</v>
      </c>
      <c r="C72" s="69">
        <f aca="true" t="shared" si="21" ref="C72:V72">C73</f>
        <v>0</v>
      </c>
      <c r="D72" s="69">
        <f t="shared" si="21"/>
        <v>0</v>
      </c>
      <c r="E72" s="69">
        <f t="shared" si="21"/>
        <v>0</v>
      </c>
      <c r="F72" s="69">
        <f t="shared" si="21"/>
        <v>0</v>
      </c>
      <c r="G72" s="69">
        <f t="shared" si="21"/>
        <v>0</v>
      </c>
      <c r="H72" s="69">
        <f t="shared" si="21"/>
        <v>0</v>
      </c>
      <c r="I72" s="69">
        <f t="shared" si="21"/>
        <v>0</v>
      </c>
      <c r="J72" s="69">
        <f t="shared" si="21"/>
        <v>0</v>
      </c>
      <c r="K72" s="69">
        <f t="shared" si="21"/>
        <v>0</v>
      </c>
      <c r="L72" s="69">
        <f t="shared" si="21"/>
        <v>0</v>
      </c>
      <c r="M72" s="69">
        <f t="shared" si="21"/>
        <v>0</v>
      </c>
      <c r="N72" s="69">
        <f t="shared" si="21"/>
        <v>0</v>
      </c>
      <c r="O72" s="69">
        <f t="shared" si="21"/>
        <v>0</v>
      </c>
      <c r="P72" s="69">
        <f t="shared" si="21"/>
        <v>0</v>
      </c>
      <c r="Q72" s="69">
        <f t="shared" si="21"/>
        <v>0</v>
      </c>
      <c r="R72" s="69">
        <f t="shared" si="21"/>
        <v>0</v>
      </c>
      <c r="S72" s="69">
        <f t="shared" si="21"/>
        <v>0</v>
      </c>
      <c r="T72" s="69">
        <f t="shared" si="21"/>
        <v>0</v>
      </c>
      <c r="U72" s="69">
        <f t="shared" si="21"/>
        <v>0</v>
      </c>
      <c r="V72" s="69">
        <f t="shared" si="21"/>
        <v>0</v>
      </c>
      <c r="W72" s="60"/>
    </row>
    <row r="73" spans="1:23" ht="15" customHeight="1">
      <c r="A73" s="70" t="s">
        <v>297</v>
      </c>
      <c r="B73" s="71"/>
      <c r="C73" s="60">
        <f>SUM(D73:G73)</f>
        <v>0</v>
      </c>
      <c r="D73" s="60">
        <f>SUM(I73,N73,S73)</f>
        <v>0</v>
      </c>
      <c r="E73" s="60">
        <f>SUM(J73,O73,T73)</f>
        <v>0</v>
      </c>
      <c r="F73" s="60">
        <f>SUM(K73,P73,U73)</f>
        <v>0</v>
      </c>
      <c r="G73" s="60">
        <f>SUM(L73,Q73,V73)</f>
        <v>0</v>
      </c>
      <c r="H73" s="60">
        <f>SUM(I73:L73)</f>
        <v>0</v>
      </c>
      <c r="I73" s="64"/>
      <c r="J73" s="64"/>
      <c r="K73" s="64"/>
      <c r="L73" s="64"/>
      <c r="M73" s="60">
        <f t="shared" si="10"/>
        <v>0</v>
      </c>
      <c r="N73" s="64"/>
      <c r="O73" s="64"/>
      <c r="P73" s="64"/>
      <c r="Q73" s="64"/>
      <c r="R73" s="60">
        <f t="shared" si="11"/>
        <v>0</v>
      </c>
      <c r="S73" s="64"/>
      <c r="T73" s="64"/>
      <c r="U73" s="64"/>
      <c r="V73" s="64"/>
      <c r="W73" s="67"/>
    </row>
    <row r="74" spans="1:23" ht="15" customHeight="1">
      <c r="A74" s="72" t="s">
        <v>300</v>
      </c>
      <c r="B74" s="60">
        <f>SUM(B75:B75)</f>
        <v>0</v>
      </c>
      <c r="C74" s="60">
        <f t="shared" si="18"/>
        <v>0</v>
      </c>
      <c r="D74" s="60">
        <f t="shared" si="20"/>
        <v>0</v>
      </c>
      <c r="E74" s="60">
        <f t="shared" si="20"/>
        <v>0</v>
      </c>
      <c r="F74" s="60">
        <f t="shared" si="20"/>
        <v>0</v>
      </c>
      <c r="G74" s="60">
        <f t="shared" si="20"/>
        <v>0</v>
      </c>
      <c r="H74" s="60">
        <f>SUM(I74:L74)</f>
        <v>0</v>
      </c>
      <c r="I74" s="60">
        <f>SUM(I75:I75)</f>
        <v>0</v>
      </c>
      <c r="J74" s="60">
        <f>SUM(J75:J75)</f>
        <v>0</v>
      </c>
      <c r="K74" s="60">
        <f>SUM(K75:K75)</f>
        <v>0</v>
      </c>
      <c r="L74" s="60">
        <f>SUM(L75:L75)</f>
        <v>0</v>
      </c>
      <c r="M74" s="60">
        <f t="shared" si="10"/>
        <v>0</v>
      </c>
      <c r="N74" s="60">
        <f>SUM(N75:N75)</f>
        <v>0</v>
      </c>
      <c r="O74" s="60">
        <f>SUM(O75:O75)</f>
        <v>0</v>
      </c>
      <c r="P74" s="60">
        <f>SUM(P75:P75)</f>
        <v>0</v>
      </c>
      <c r="Q74" s="60">
        <f>SUM(Q75:Q75)</f>
        <v>0</v>
      </c>
      <c r="R74" s="60">
        <f t="shared" si="11"/>
        <v>0</v>
      </c>
      <c r="S74" s="60">
        <f>SUM(S75:S75)</f>
        <v>0</v>
      </c>
      <c r="T74" s="60">
        <f>SUM(T75:T75)</f>
        <v>0</v>
      </c>
      <c r="U74" s="60">
        <f>SUM(U75:U75)</f>
        <v>0</v>
      </c>
      <c r="V74" s="60">
        <f>SUM(V75:V75)</f>
        <v>0</v>
      </c>
      <c r="W74" s="60">
        <f>SUM(W75:W75)</f>
        <v>0</v>
      </c>
    </row>
    <row r="75" spans="1:23" ht="15" customHeight="1">
      <c r="A75" s="63" t="s">
        <v>301</v>
      </c>
      <c r="B75" s="64"/>
      <c r="C75" s="60">
        <f t="shared" si="18"/>
        <v>0</v>
      </c>
      <c r="D75" s="60">
        <f t="shared" si="20"/>
        <v>0</v>
      </c>
      <c r="E75" s="60">
        <f t="shared" si="20"/>
        <v>0</v>
      </c>
      <c r="F75" s="60">
        <f t="shared" si="20"/>
        <v>0</v>
      </c>
      <c r="G75" s="60">
        <f t="shared" si="20"/>
        <v>0</v>
      </c>
      <c r="H75" s="60">
        <f>SUM(I75:L75)</f>
        <v>0</v>
      </c>
      <c r="I75" s="64">
        <v>0</v>
      </c>
      <c r="J75" s="64">
        <v>0</v>
      </c>
      <c r="K75" s="64">
        <v>0</v>
      </c>
      <c r="L75" s="64">
        <v>0</v>
      </c>
      <c r="M75" s="60">
        <f t="shared" si="10"/>
        <v>0</v>
      </c>
      <c r="N75" s="64">
        <v>0</v>
      </c>
      <c r="O75" s="64">
        <v>0</v>
      </c>
      <c r="P75" s="64">
        <v>0</v>
      </c>
      <c r="Q75" s="64">
        <v>0</v>
      </c>
      <c r="R75" s="60">
        <f t="shared" si="11"/>
        <v>0</v>
      </c>
      <c r="S75" s="64">
        <v>0</v>
      </c>
      <c r="T75" s="64">
        <v>0</v>
      </c>
      <c r="U75" s="64">
        <v>0</v>
      </c>
      <c r="V75" s="64">
        <v>0</v>
      </c>
      <c r="W75" s="67"/>
    </row>
  </sheetData>
  <sheetProtection/>
  <mergeCells count="14">
    <mergeCell ref="A1:W1"/>
    <mergeCell ref="C3:G3"/>
    <mergeCell ref="H3:V3"/>
    <mergeCell ref="H4:L4"/>
    <mergeCell ref="M4:Q4"/>
    <mergeCell ref="R4:V4"/>
    <mergeCell ref="A3:A5"/>
    <mergeCell ref="B3:B5"/>
    <mergeCell ref="C4:C5"/>
    <mergeCell ref="D4:D5"/>
    <mergeCell ref="E4:E5"/>
    <mergeCell ref="F4:F5"/>
    <mergeCell ref="G4:G5"/>
    <mergeCell ref="W3:W5"/>
  </mergeCells>
  <printOptions horizontalCentered="1"/>
  <pageMargins left="0.39" right="0.39" top="0.79" bottom="0.59" header="0.39" footer="0.39"/>
  <pageSetup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好名字可以让你的朋友更容易记住你</cp:lastModifiedBy>
  <cp:lastPrinted>2018-01-24T02:32:20Z</cp:lastPrinted>
  <dcterms:created xsi:type="dcterms:W3CDTF">2015-12-28T03:51:40Z</dcterms:created>
  <dcterms:modified xsi:type="dcterms:W3CDTF">2019-01-24T05:06:30Z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