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840" windowHeight="10290" activeTab="5"/>
  </bookViews>
  <sheets>
    <sheet name="封面" sheetId="1" r:id="rId1"/>
    <sheet name="附件1" sheetId="2" r:id="rId2"/>
    <sheet name="附件2" sheetId="3" r:id="rId3"/>
    <sheet name="附件3" sheetId="4" r:id="rId4"/>
    <sheet name="附件4" sheetId="5" r:id="rId5"/>
    <sheet name="附件5" sheetId="6" r:id="rId6"/>
    <sheet name="附件6" sheetId="7" r:id="rId7"/>
  </sheets>
  <definedNames>
    <definedName name="_xlnm.Print_Area" localSheetId="1">'附件1'!$A$1:$D$32</definedName>
    <definedName name="_xlnm.Print_Area" localSheetId="2">'附件2'!$A$1:$G$42</definedName>
    <definedName name="_xlnm.Print_Area" localSheetId="3">'附件3'!$A$1:$T$31</definedName>
    <definedName name="_xlnm.Print_Titles" localSheetId="2">'附件2'!$4:$5</definedName>
  </definedNames>
  <calcPr fullCalcOnLoad="1"/>
</workbook>
</file>

<file path=xl/sharedStrings.xml><?xml version="1.0" encoding="utf-8"?>
<sst xmlns="http://schemas.openxmlformats.org/spreadsheetml/2006/main" count="238" uniqueCount="216">
  <si>
    <t>附件：</t>
  </si>
  <si>
    <r>
      <rPr>
        <sz val="14"/>
        <rFont val="黑体"/>
        <family val="3"/>
      </rPr>
      <t>附表</t>
    </r>
    <r>
      <rPr>
        <sz val="14"/>
        <rFont val="Times New Roman"/>
        <family val="1"/>
      </rPr>
      <t>1</t>
    </r>
  </si>
  <si>
    <r>
      <rPr>
        <sz val="14"/>
        <rFont val="仿宋_GB2312"/>
        <family val="0"/>
      </rPr>
      <t>单位：万元</t>
    </r>
  </si>
  <si>
    <t>附表2</t>
  </si>
  <si>
    <t>单位：万元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</si>
  <si>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仿宋_GB2312"/>
        <family val="0"/>
      </rPr>
      <t>种</t>
    </r>
  </si>
  <si>
    <t>调整后
预算</t>
  </si>
  <si>
    <t>本年
决算数</t>
  </si>
  <si>
    <r>
      <t>完成年
预算数</t>
    </r>
    <r>
      <rPr>
        <b/>
        <sz val="14"/>
        <rFont val="Times New Roman"/>
        <family val="1"/>
      </rPr>
      <t>%</t>
    </r>
  </si>
  <si>
    <t>上年
决算数</t>
  </si>
  <si>
    <t>比上年同期增减</t>
  </si>
  <si>
    <t>金额</t>
  </si>
  <si>
    <r>
      <t>比增</t>
    </r>
    <r>
      <rPr>
        <b/>
        <sz val="14"/>
        <rFont val="Times New Roman"/>
        <family val="1"/>
      </rPr>
      <t>(%)</t>
    </r>
  </si>
  <si>
    <t>一、一般公共预算收入</t>
  </si>
  <si>
    <t>（一）税收收入</t>
  </si>
  <si>
    <r>
      <t>1</t>
    </r>
    <r>
      <rPr>
        <sz val="14"/>
        <rFont val="仿宋_GB2312"/>
        <family val="0"/>
      </rPr>
      <t>、增值税</t>
    </r>
  </si>
  <si>
    <t>（二）非税收入</t>
  </si>
  <si>
    <r>
      <t>1</t>
    </r>
    <r>
      <rPr>
        <sz val="14"/>
        <rFont val="仿宋_GB2312"/>
        <family val="0"/>
      </rPr>
      <t>、专项收入</t>
    </r>
  </si>
  <si>
    <r>
      <t xml:space="preserve">     </t>
    </r>
    <r>
      <rPr>
        <sz val="14"/>
        <rFont val="仿宋_GB2312"/>
        <family val="0"/>
      </rPr>
      <t>教育费附加收入</t>
    </r>
  </si>
  <si>
    <r>
      <t xml:space="preserve">     </t>
    </r>
    <r>
      <rPr>
        <sz val="14"/>
        <rFont val="仿宋_GB2312"/>
        <family val="0"/>
      </rPr>
      <t>残疾人就业保障金收入</t>
    </r>
  </si>
  <si>
    <r>
      <t xml:space="preserve">     </t>
    </r>
    <r>
      <rPr>
        <sz val="14"/>
        <rFont val="宋体"/>
        <family val="0"/>
      </rPr>
      <t>森林植被恢复费</t>
    </r>
  </si>
  <si>
    <r>
      <t xml:space="preserve">     </t>
    </r>
    <r>
      <rPr>
        <sz val="14"/>
        <rFont val="宋体"/>
        <family val="0"/>
      </rPr>
      <t>水利建设专项收入</t>
    </r>
  </si>
  <si>
    <r>
      <t xml:space="preserve">     </t>
    </r>
    <r>
      <rPr>
        <sz val="14"/>
        <rFont val="宋体"/>
        <family val="0"/>
      </rPr>
      <t>其他专项收入</t>
    </r>
  </si>
  <si>
    <r>
      <t>2</t>
    </r>
    <r>
      <rPr>
        <sz val="14"/>
        <rFont val="仿宋_GB2312"/>
        <family val="0"/>
      </rPr>
      <t>、行政事业性收费收入</t>
    </r>
  </si>
  <si>
    <r>
      <t>3</t>
    </r>
    <r>
      <rPr>
        <sz val="14"/>
        <rFont val="仿宋_GB2312"/>
        <family val="0"/>
      </rPr>
      <t>、罚没收入</t>
    </r>
  </si>
  <si>
    <r>
      <t>4</t>
    </r>
    <r>
      <rPr>
        <sz val="14"/>
        <rFont val="仿宋_GB2312"/>
        <family val="0"/>
      </rPr>
      <t>、国有资本经营收入</t>
    </r>
  </si>
  <si>
    <r>
      <t>5</t>
    </r>
    <r>
      <rPr>
        <sz val="14"/>
        <rFont val="仿宋_GB2312"/>
        <family val="0"/>
      </rPr>
      <t>、国有资源（资产）有偿使用收入</t>
    </r>
  </si>
  <si>
    <r>
      <t>6</t>
    </r>
    <r>
      <rPr>
        <sz val="14"/>
        <rFont val="仿宋_GB2312"/>
        <family val="0"/>
      </rPr>
      <t>、捐赠收入</t>
    </r>
  </si>
  <si>
    <r>
      <t>7</t>
    </r>
    <r>
      <rPr>
        <sz val="14"/>
        <rFont val="仿宋_GB2312"/>
        <family val="0"/>
      </rPr>
      <t>、政府住房基金收入</t>
    </r>
  </si>
  <si>
    <r>
      <t>8</t>
    </r>
    <r>
      <rPr>
        <sz val="14"/>
        <rFont val="仿宋_GB2312"/>
        <family val="0"/>
      </rPr>
      <t>、其他收入</t>
    </r>
  </si>
  <si>
    <t>二、上缴中央四税</t>
  </si>
  <si>
    <t>三、一般公共预算总收入</t>
  </si>
  <si>
    <t>其中：税收总收入</t>
  </si>
  <si>
    <t>附表3</t>
  </si>
  <si>
    <r>
      <rPr>
        <sz val="10"/>
        <rFont val="仿宋_GB2312"/>
        <family val="3"/>
      </rPr>
      <t>单位：万元</t>
    </r>
  </si>
  <si>
    <r>
      <rPr>
        <b/>
        <sz val="10"/>
        <rFont val="仿宋_GB2312"/>
        <family val="3"/>
      </rPr>
      <t>预算科目</t>
    </r>
  </si>
  <si>
    <r>
      <rPr>
        <b/>
        <sz val="10"/>
        <rFont val="仿宋_GB2312"/>
        <family val="3"/>
      </rPr>
      <t>年初
预算
数</t>
    </r>
  </si>
  <si>
    <t>本级
调整
预算
数</t>
  </si>
  <si>
    <r>
      <rPr>
        <b/>
        <sz val="10"/>
        <rFont val="仿宋_GB2312"/>
        <family val="3"/>
      </rPr>
      <t>变动项目</t>
    </r>
  </si>
  <si>
    <r>
      <rPr>
        <b/>
        <sz val="10"/>
        <rFont val="仿宋_GB2312"/>
        <family val="3"/>
      </rPr>
      <t>调整
预算
数</t>
    </r>
  </si>
  <si>
    <r>
      <rPr>
        <b/>
        <sz val="10"/>
        <rFont val="仿宋_GB2312"/>
        <family val="3"/>
      </rPr>
      <t>本年
决算
数</t>
    </r>
  </si>
  <si>
    <r>
      <rPr>
        <b/>
        <sz val="10"/>
        <rFont val="仿宋_GB2312"/>
        <family val="3"/>
      </rPr>
      <t>完成
调整
预算
数</t>
    </r>
    <r>
      <rPr>
        <b/>
        <sz val="10"/>
        <rFont val="Times New Roman"/>
        <family val="1"/>
      </rPr>
      <t>%</t>
    </r>
  </si>
  <si>
    <r>
      <rPr>
        <b/>
        <sz val="10"/>
        <rFont val="仿宋_GB2312"/>
        <family val="3"/>
      </rPr>
      <t>上年
决算
数</t>
    </r>
  </si>
  <si>
    <r>
      <rPr>
        <b/>
        <sz val="10"/>
        <rFont val="仿宋_GB2312"/>
        <family val="3"/>
      </rPr>
      <t>比上年同期
增减</t>
    </r>
  </si>
  <si>
    <r>
      <rPr>
        <b/>
        <sz val="10"/>
        <rFont val="仿宋_GB2312"/>
        <family val="3"/>
      </rPr>
      <t>小计</t>
    </r>
  </si>
  <si>
    <r>
      <rPr>
        <b/>
        <sz val="10"/>
        <rFont val="仿宋_GB2312"/>
        <family val="3"/>
      </rPr>
      <t>专项
转移
支付</t>
    </r>
  </si>
  <si>
    <t>一般
性转
移支
付</t>
  </si>
  <si>
    <t>上年
结转
使用
数</t>
  </si>
  <si>
    <t>动用预算稳定调节基金</t>
  </si>
  <si>
    <t>动支
预备
费</t>
  </si>
  <si>
    <r>
      <rPr>
        <b/>
        <sz val="10"/>
        <rFont val="仿宋_GB2312"/>
        <family val="3"/>
      </rPr>
      <t>科目
调剂</t>
    </r>
  </si>
  <si>
    <r>
      <rPr>
        <b/>
        <sz val="10"/>
        <rFont val="仿宋_GB2312"/>
        <family val="3"/>
      </rPr>
      <t>本年
超短
收安
排</t>
    </r>
  </si>
  <si>
    <r>
      <rPr>
        <b/>
        <sz val="10"/>
        <rFont val="仿宋_GB2312"/>
        <family val="3"/>
      </rPr>
      <t>债券
转贷
收入</t>
    </r>
  </si>
  <si>
    <t>安排预算稳定调节基金</t>
  </si>
  <si>
    <r>
      <rPr>
        <b/>
        <sz val="10"/>
        <rFont val="仿宋_GB2312"/>
        <family val="3"/>
      </rPr>
      <t>金额</t>
    </r>
  </si>
  <si>
    <r>
      <rPr>
        <b/>
        <sz val="10"/>
        <rFont val="仿宋_GB2312"/>
        <family val="3"/>
      </rPr>
      <t>比增</t>
    </r>
    <r>
      <rPr>
        <b/>
        <sz val="10"/>
        <rFont val="Times New Roman"/>
        <family val="1"/>
      </rPr>
      <t>(%)</t>
    </r>
  </si>
  <si>
    <t>一般公共预算支出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</si>
  <si>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</si>
  <si>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</si>
  <si>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</si>
  <si>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</si>
  <si>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</si>
  <si>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</si>
  <si>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</si>
  <si>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</si>
  <si>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</si>
  <si>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</si>
  <si>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</si>
  <si>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</si>
  <si>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</si>
  <si>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</si>
  <si>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</si>
  <si>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</si>
  <si>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</si>
  <si>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</si>
  <si>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</si>
  <si>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二十一、其他支出(类)</t>
  </si>
  <si>
    <t>二十二、债务付息支出</t>
  </si>
  <si>
    <t>二十三、债务发行费用支出</t>
  </si>
  <si>
    <t>附表4</t>
  </si>
  <si>
    <t>收入项目</t>
  </si>
  <si>
    <t>决算数</t>
  </si>
  <si>
    <t>支出项目</t>
  </si>
  <si>
    <t>一、本年基金收入</t>
  </si>
  <si>
    <t>一、本年基金支出</t>
  </si>
  <si>
    <t xml:space="preserve">    4、其他支出</t>
  </si>
  <si>
    <t xml:space="preserve">    5、债务付息支出</t>
  </si>
  <si>
    <t xml:space="preserve">    6、债务发行费用支出</t>
  </si>
  <si>
    <t>二、上级补助收入</t>
  </si>
  <si>
    <t>二、上解上级支出</t>
  </si>
  <si>
    <t>三、债务转贷收入</t>
  </si>
  <si>
    <t>三、债务还本支出</t>
  </si>
  <si>
    <t>四、调入资金</t>
  </si>
  <si>
    <t>四、调出资金</t>
  </si>
  <si>
    <t>五、上年结余收入</t>
  </si>
  <si>
    <t>五、年终滚存结余</t>
  </si>
  <si>
    <r>
      <t>总</t>
    </r>
    <r>
      <rPr>
        <b/>
        <sz val="14"/>
        <rFont val="Times New Roman"/>
        <family val="1"/>
      </rPr>
      <t xml:space="preserve">     </t>
    </r>
    <r>
      <rPr>
        <b/>
        <sz val="14"/>
        <rFont val="仿宋_GB2312"/>
        <family val="0"/>
      </rPr>
      <t>计</t>
    </r>
  </si>
  <si>
    <r>
      <t>总</t>
    </r>
    <r>
      <rPr>
        <b/>
        <sz val="14"/>
        <rFont val="Times New Roman"/>
        <family val="1"/>
      </rPr>
      <t xml:space="preserve">       </t>
    </r>
    <r>
      <rPr>
        <b/>
        <sz val="14"/>
        <rFont val="仿宋_GB2312"/>
        <family val="0"/>
      </rPr>
      <t>计</t>
    </r>
  </si>
  <si>
    <r>
      <rPr>
        <sz val="14"/>
        <rFont val="黑体"/>
        <family val="3"/>
      </rPr>
      <t>附表</t>
    </r>
    <r>
      <rPr>
        <sz val="14"/>
        <rFont val="Times New Roman"/>
        <family val="1"/>
      </rPr>
      <t>5</t>
    </r>
  </si>
  <si>
    <r>
      <rPr>
        <b/>
        <sz val="14"/>
        <rFont val="仿宋_GB2312"/>
        <family val="0"/>
      </rPr>
      <t>收入项目</t>
    </r>
  </si>
  <si>
    <r>
      <rPr>
        <b/>
        <sz val="14"/>
        <rFont val="仿宋_GB2312"/>
        <family val="0"/>
      </rPr>
      <t>年初
预算数</t>
    </r>
  </si>
  <si>
    <r>
      <rPr>
        <b/>
        <sz val="14"/>
        <rFont val="仿宋_GB2312"/>
        <family val="0"/>
      </rPr>
      <t>调整
预算数</t>
    </r>
  </si>
  <si>
    <r>
      <rPr>
        <b/>
        <sz val="14"/>
        <rFont val="仿宋_GB2312"/>
        <family val="0"/>
      </rPr>
      <t>决算数</t>
    </r>
  </si>
  <si>
    <r>
      <rPr>
        <b/>
        <sz val="14"/>
        <rFont val="仿宋_GB2312"/>
        <family val="0"/>
      </rPr>
      <t>支出项目</t>
    </r>
  </si>
  <si>
    <r>
      <rPr>
        <b/>
        <sz val="14"/>
        <rFont val="仿宋_GB2312"/>
        <family val="0"/>
      </rPr>
      <t>一、本年国有资本经营收入</t>
    </r>
  </si>
  <si>
    <r>
      <rPr>
        <b/>
        <sz val="14"/>
        <rFont val="仿宋_GB2312"/>
        <family val="0"/>
      </rPr>
      <t>一、本年国有资本经营支出</t>
    </r>
  </si>
  <si>
    <r>
      <rPr>
        <b/>
        <sz val="14"/>
        <rFont val="仿宋_GB2312"/>
        <family val="0"/>
      </rPr>
      <t>总</t>
    </r>
    <r>
      <rPr>
        <b/>
        <sz val="14"/>
        <rFont val="Times New Roman"/>
        <family val="1"/>
      </rPr>
      <t xml:space="preserve">     </t>
    </r>
    <r>
      <rPr>
        <b/>
        <sz val="14"/>
        <rFont val="仿宋_GB2312"/>
        <family val="0"/>
      </rPr>
      <t>计</t>
    </r>
  </si>
  <si>
    <r>
      <rPr>
        <b/>
        <sz val="14"/>
        <rFont val="仿宋_GB2312"/>
        <family val="0"/>
      </rPr>
      <t>总</t>
    </r>
    <r>
      <rPr>
        <b/>
        <sz val="14"/>
        <rFont val="Times New Roman"/>
        <family val="1"/>
      </rPr>
      <t xml:space="preserve">       </t>
    </r>
    <r>
      <rPr>
        <b/>
        <sz val="14"/>
        <rFont val="仿宋_GB2312"/>
        <family val="0"/>
      </rPr>
      <t>计</t>
    </r>
  </si>
  <si>
    <t>附表6</t>
  </si>
  <si>
    <t>项目</t>
  </si>
  <si>
    <t>收入</t>
  </si>
  <si>
    <t>支出</t>
  </si>
  <si>
    <t>本年收支结余</t>
  </si>
  <si>
    <t>企业职工基本养老保险基金</t>
  </si>
  <si>
    <t>本年结余</t>
  </si>
  <si>
    <t>累计结余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</si>
  <si>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</si>
  <si>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</si>
  <si>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</si>
  <si>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</si>
  <si>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</si>
  <si>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</si>
  <si>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</si>
  <si>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合计</t>
  </si>
  <si>
    <t>上年结余</t>
  </si>
  <si>
    <t>年末滚存结余</t>
  </si>
  <si>
    <t>总计</t>
  </si>
  <si>
    <t xml:space="preserve">泉州市鲤城区2020年财政决算草案  </t>
  </si>
  <si>
    <t xml:space="preserve">                               附表一：鲤城区2020年一般公共预算收支决算平衡表
                               附表二：鲤城区2020年一般公共预算收入完成情况表
                               附表三：鲤城区2020年一般公共预算支出完成情况表
                               附表四：鲤城区2020年政府性基金收支决算平衡表
                               附表五：鲤城区2020年国有资本经营收支决算平衡表
                               附表六：鲤城区2020年社会保险基金收支决算平衡表</t>
  </si>
  <si>
    <t>鲤城区2020年一般公共预算收入完成情况表</t>
  </si>
  <si>
    <r>
      <t>2</t>
    </r>
    <r>
      <rPr>
        <sz val="14"/>
        <rFont val="仿宋_GB2312"/>
        <family val="0"/>
      </rPr>
      <t>、企业所得税</t>
    </r>
  </si>
  <si>
    <r>
      <t>3</t>
    </r>
    <r>
      <rPr>
        <sz val="14"/>
        <rFont val="仿宋_GB2312"/>
        <family val="0"/>
      </rPr>
      <t>、个人所得税</t>
    </r>
  </si>
  <si>
    <r>
      <t>4</t>
    </r>
    <r>
      <rPr>
        <sz val="14"/>
        <rFont val="仿宋_GB2312"/>
        <family val="0"/>
      </rPr>
      <t>、资源税</t>
    </r>
  </si>
  <si>
    <r>
      <t>5</t>
    </r>
    <r>
      <rPr>
        <sz val="14"/>
        <rFont val="仿宋_GB2312"/>
        <family val="0"/>
      </rPr>
      <t>、城市维护建设税</t>
    </r>
  </si>
  <si>
    <r>
      <t>6</t>
    </r>
    <r>
      <rPr>
        <sz val="14"/>
        <rFont val="仿宋_GB2312"/>
        <family val="0"/>
      </rPr>
      <t>、房产税</t>
    </r>
  </si>
  <si>
    <r>
      <t>7</t>
    </r>
    <r>
      <rPr>
        <sz val="14"/>
        <rFont val="仿宋_GB2312"/>
        <family val="0"/>
      </rPr>
      <t>、印花税</t>
    </r>
  </si>
  <si>
    <r>
      <t>8</t>
    </r>
    <r>
      <rPr>
        <sz val="14"/>
        <rFont val="仿宋_GB2312"/>
        <family val="0"/>
      </rPr>
      <t>、城镇土地使用税</t>
    </r>
  </si>
  <si>
    <r>
      <t>9</t>
    </r>
    <r>
      <rPr>
        <sz val="14"/>
        <rFont val="仿宋_GB2312"/>
        <family val="0"/>
      </rPr>
      <t>、土地增值税</t>
    </r>
  </si>
  <si>
    <r>
      <t>10</t>
    </r>
    <r>
      <rPr>
        <sz val="14"/>
        <rFont val="仿宋_GB2312"/>
        <family val="0"/>
      </rPr>
      <t>、车船税</t>
    </r>
  </si>
  <si>
    <r>
      <t>11</t>
    </r>
    <r>
      <rPr>
        <sz val="14"/>
        <rFont val="仿宋_GB2312"/>
        <family val="0"/>
      </rPr>
      <t>、契税</t>
    </r>
  </si>
  <si>
    <r>
      <t>12</t>
    </r>
    <r>
      <rPr>
        <sz val="14"/>
        <rFont val="仿宋_GB2312"/>
        <family val="0"/>
      </rPr>
      <t>、环境保护税</t>
    </r>
  </si>
  <si>
    <r>
      <t>13</t>
    </r>
    <r>
      <rPr>
        <sz val="14"/>
        <rFont val="仿宋_GB2312"/>
        <family val="0"/>
      </rPr>
      <t>、其他税收收入</t>
    </r>
  </si>
  <si>
    <r>
      <t>2</t>
    </r>
    <r>
      <rPr>
        <sz val="14"/>
        <rFont val="仿宋_GB2312"/>
        <family val="0"/>
      </rPr>
      <t>、消费税</t>
    </r>
  </si>
  <si>
    <r>
      <t>3</t>
    </r>
    <r>
      <rPr>
        <sz val="14"/>
        <rFont val="仿宋_GB2312"/>
        <family val="0"/>
      </rPr>
      <t>、企业所得税</t>
    </r>
  </si>
  <si>
    <r>
      <t>4</t>
    </r>
    <r>
      <rPr>
        <sz val="14"/>
        <rFont val="仿宋_GB2312"/>
        <family val="0"/>
      </rPr>
      <t>、个人所得税</t>
    </r>
  </si>
  <si>
    <r>
      <t>5</t>
    </r>
    <r>
      <rPr>
        <sz val="14"/>
        <rFont val="宋体"/>
        <family val="0"/>
      </rPr>
      <t>、车辆购置税</t>
    </r>
  </si>
  <si>
    <t>鲤城区2020年一般公共预算支出完成情况表</t>
  </si>
  <si>
    <t>鲤城区2020年政府性基金收支决算平衡表</t>
  </si>
  <si>
    <t xml:space="preserve">    7、 抗疫特别国债安排的支出</t>
  </si>
  <si>
    <t xml:space="preserve">    1、文化旅游体育与传媒支出</t>
  </si>
  <si>
    <t xml:space="preserve">    2、社会保障和就业支出</t>
  </si>
  <si>
    <t xml:space="preserve">    3、城乡社区支出</t>
  </si>
  <si>
    <r>
      <rPr>
        <sz val="20"/>
        <rFont val="方正小标宋简体"/>
        <family val="4"/>
      </rPr>
      <t>鲤城区</t>
    </r>
    <r>
      <rPr>
        <sz val="20"/>
        <rFont val="Times New Roman"/>
        <family val="1"/>
      </rPr>
      <t>2020</t>
    </r>
    <r>
      <rPr>
        <sz val="20"/>
        <rFont val="方正小标宋简体"/>
        <family val="4"/>
      </rPr>
      <t>年国有资本经营收支决算平衡表</t>
    </r>
  </si>
  <si>
    <r>
      <t xml:space="preserve">        </t>
    </r>
    <r>
      <rPr>
        <sz val="14"/>
        <rFont val="仿宋"/>
        <family val="3"/>
      </rPr>
      <t>其他国有资本经营预算企业利润收入</t>
    </r>
  </si>
  <si>
    <t>三、调入资金</t>
  </si>
  <si>
    <t>四、上年结余收入</t>
  </si>
  <si>
    <t>三、调出资金</t>
  </si>
  <si>
    <t>四、年终滚存结余</t>
  </si>
  <si>
    <t>二、上级补助收入</t>
  </si>
  <si>
    <t>二、上解上级支出</t>
  </si>
  <si>
    <t>鲤城区2020年社会保险基金收支决算平衡表</t>
  </si>
  <si>
    <t>十三、资源勘探工业信息等支出</t>
  </si>
  <si>
    <t>调入资金</t>
  </si>
  <si>
    <t>备注：本级调整预算数已包括：一般性转移支付12911万元、债券转贷收入3064万元、调入资金18887万元。</t>
  </si>
  <si>
    <r>
      <t xml:space="preserve">    1</t>
    </r>
    <r>
      <rPr>
        <sz val="14"/>
        <rFont val="宋体"/>
        <family val="0"/>
      </rPr>
      <t>、转移支付收入</t>
    </r>
  </si>
  <si>
    <r>
      <t xml:space="preserve">    2</t>
    </r>
    <r>
      <rPr>
        <sz val="14"/>
        <rFont val="宋体"/>
        <family val="0"/>
      </rPr>
      <t>、抗疫特别国债</t>
    </r>
  </si>
  <si>
    <r>
      <rPr>
        <sz val="20"/>
        <rFont val="方正小标宋简体"/>
        <family val="4"/>
      </rPr>
      <t>鲤城区</t>
    </r>
    <r>
      <rPr>
        <sz val="20"/>
        <rFont val="Times New Roman"/>
        <family val="1"/>
      </rPr>
      <t>2020</t>
    </r>
    <r>
      <rPr>
        <sz val="20"/>
        <rFont val="方正小标宋简体"/>
        <family val="4"/>
      </rPr>
      <t>年一般公共预算收支决算平衡表</t>
    </r>
  </si>
  <si>
    <r>
      <rPr>
        <sz val="13"/>
        <rFont val="仿宋_GB2312"/>
        <family val="0"/>
      </rPr>
      <t>单位：万元</t>
    </r>
  </si>
  <si>
    <r>
      <rPr>
        <sz val="13"/>
        <rFont val="仿宋_GB2312"/>
        <family val="0"/>
      </rPr>
      <t>收入项目</t>
    </r>
  </si>
  <si>
    <r>
      <rPr>
        <sz val="13"/>
        <rFont val="仿宋_GB2312"/>
        <family val="0"/>
      </rPr>
      <t>决算数</t>
    </r>
  </si>
  <si>
    <r>
      <rPr>
        <sz val="13"/>
        <rFont val="仿宋_GB2312"/>
        <family val="0"/>
      </rPr>
      <t>支出项目</t>
    </r>
  </si>
  <si>
    <r>
      <rPr>
        <b/>
        <sz val="13"/>
        <rFont val="黑体"/>
        <family val="3"/>
      </rPr>
      <t>一、本年收入</t>
    </r>
  </si>
  <si>
    <r>
      <rPr>
        <b/>
        <sz val="13"/>
        <rFont val="黑体"/>
        <family val="3"/>
      </rPr>
      <t>一、本年支出</t>
    </r>
  </si>
  <si>
    <r>
      <rPr>
        <b/>
        <sz val="13"/>
        <rFont val="黑体"/>
        <family val="3"/>
      </rPr>
      <t>二、上级补助收入</t>
    </r>
  </si>
  <si>
    <r>
      <t xml:space="preserve">    </t>
    </r>
    <r>
      <rPr>
        <b/>
        <sz val="13"/>
        <rFont val="楷体_GB2312"/>
        <family val="0"/>
      </rPr>
      <t>返还性收入</t>
    </r>
  </si>
  <si>
    <r>
      <t xml:space="preserve">        </t>
    </r>
    <r>
      <rPr>
        <sz val="13"/>
        <rFont val="仿宋_GB2312"/>
        <family val="0"/>
      </rPr>
      <t>增值税和消费税税收返还收入</t>
    </r>
  </si>
  <si>
    <r>
      <rPr>
        <b/>
        <sz val="13"/>
        <rFont val="黑体"/>
        <family val="3"/>
      </rPr>
      <t>二、上解上级支出</t>
    </r>
  </si>
  <si>
    <r>
      <t xml:space="preserve">        </t>
    </r>
    <r>
      <rPr>
        <sz val="13"/>
        <rFont val="仿宋_GB2312"/>
        <family val="0"/>
      </rPr>
      <t>所得税基数返还收入</t>
    </r>
  </si>
  <si>
    <r>
      <t xml:space="preserve">    </t>
    </r>
    <r>
      <rPr>
        <sz val="13"/>
        <rFont val="仿宋_GB2312"/>
        <family val="0"/>
      </rPr>
      <t>体制上解支出</t>
    </r>
  </si>
  <si>
    <r>
      <t xml:space="preserve">        </t>
    </r>
    <r>
      <rPr>
        <sz val="13"/>
        <rFont val="仿宋_GB2312"/>
        <family val="0"/>
      </rPr>
      <t>成品油价格和税费改革税收返还收入</t>
    </r>
  </si>
  <si>
    <r>
      <t xml:space="preserve">    </t>
    </r>
    <r>
      <rPr>
        <sz val="13"/>
        <rFont val="仿宋_GB2312"/>
        <family val="0"/>
      </rPr>
      <t>专项上解支出</t>
    </r>
  </si>
  <si>
    <r>
      <t xml:space="preserve">    </t>
    </r>
    <r>
      <rPr>
        <b/>
        <sz val="13"/>
        <rFont val="楷体_GB2312"/>
        <family val="0"/>
      </rPr>
      <t>一般性转移支付收入</t>
    </r>
  </si>
  <si>
    <r>
      <t xml:space="preserve">        </t>
    </r>
    <r>
      <rPr>
        <sz val="13"/>
        <rFont val="宋体"/>
        <family val="0"/>
      </rPr>
      <t>均衡性转移支付收入</t>
    </r>
  </si>
  <si>
    <r>
      <t xml:space="preserve">        </t>
    </r>
    <r>
      <rPr>
        <sz val="13"/>
        <rFont val="宋体"/>
        <family val="0"/>
      </rPr>
      <t>县级基本财力保障机制奖补资金收入</t>
    </r>
  </si>
  <si>
    <r>
      <rPr>
        <b/>
        <sz val="13"/>
        <rFont val="黑体"/>
        <family val="3"/>
      </rPr>
      <t>三、债券还本支出</t>
    </r>
  </si>
  <si>
    <r>
      <t xml:space="preserve">        </t>
    </r>
    <r>
      <rPr>
        <sz val="13"/>
        <rFont val="宋体"/>
        <family val="0"/>
      </rPr>
      <t>结算补助收入</t>
    </r>
  </si>
  <si>
    <r>
      <t xml:space="preserve">    </t>
    </r>
    <r>
      <rPr>
        <sz val="13"/>
        <rFont val="仿宋_GB2312"/>
        <family val="0"/>
      </rPr>
      <t>地方政府一般债券还本支出</t>
    </r>
  </si>
  <si>
    <r>
      <t xml:space="preserve">        </t>
    </r>
    <r>
      <rPr>
        <sz val="13"/>
        <rFont val="宋体"/>
        <family val="0"/>
      </rPr>
      <t>贫困地区转移支付收入</t>
    </r>
  </si>
  <si>
    <r>
      <t xml:space="preserve">        </t>
    </r>
    <r>
      <rPr>
        <sz val="13"/>
        <rFont val="宋体"/>
        <family val="0"/>
      </rPr>
      <t>一般公共服务共同财政事权转移支付收入</t>
    </r>
  </si>
  <si>
    <r>
      <t xml:space="preserve">        </t>
    </r>
    <r>
      <rPr>
        <sz val="13"/>
        <rFont val="宋体"/>
        <family val="0"/>
      </rPr>
      <t>公共安全共同财政事权转移支付收入</t>
    </r>
  </si>
  <si>
    <r>
      <rPr>
        <b/>
        <sz val="13"/>
        <rFont val="黑体"/>
        <family val="3"/>
      </rPr>
      <t>四、援助其他地区支出</t>
    </r>
  </si>
  <si>
    <r>
      <t xml:space="preserve">        </t>
    </r>
    <r>
      <rPr>
        <sz val="13"/>
        <rFont val="宋体"/>
        <family val="0"/>
      </rPr>
      <t>教育共同财政事权转移支付收入</t>
    </r>
  </si>
  <si>
    <r>
      <t xml:space="preserve">        </t>
    </r>
    <r>
      <rPr>
        <sz val="13"/>
        <rFont val="宋体"/>
        <family val="0"/>
      </rPr>
      <t>科学技术共同财政事权转移支付收入</t>
    </r>
  </si>
  <si>
    <r>
      <t xml:space="preserve">        </t>
    </r>
    <r>
      <rPr>
        <sz val="13"/>
        <rFont val="宋体"/>
        <family val="0"/>
      </rPr>
      <t>文化旅游体育与传媒共同财政事权转移支付收入</t>
    </r>
  </si>
  <si>
    <r>
      <rPr>
        <b/>
        <sz val="13"/>
        <rFont val="黑体"/>
        <family val="3"/>
      </rPr>
      <t>五、安排预算稳定调节基金</t>
    </r>
  </si>
  <si>
    <r>
      <t xml:space="preserve">        </t>
    </r>
    <r>
      <rPr>
        <sz val="13"/>
        <rFont val="宋体"/>
        <family val="0"/>
      </rPr>
      <t>社会保障和就业共同财政事权转移支付收入</t>
    </r>
  </si>
  <si>
    <r>
      <t xml:space="preserve">        </t>
    </r>
    <r>
      <rPr>
        <sz val="13"/>
        <rFont val="宋体"/>
        <family val="0"/>
      </rPr>
      <t>医疗卫生共同财政事权转移支付收入</t>
    </r>
    <r>
      <rPr>
        <sz val="13"/>
        <rFont val="Times New Roman"/>
        <family val="1"/>
      </rPr>
      <t xml:space="preserve">  </t>
    </r>
  </si>
  <si>
    <r>
      <t xml:space="preserve">        </t>
    </r>
    <r>
      <rPr>
        <sz val="13"/>
        <rFont val="宋体"/>
        <family val="0"/>
      </rPr>
      <t>农林水共同财政事权转移支付收入</t>
    </r>
  </si>
  <si>
    <r>
      <rPr>
        <b/>
        <sz val="13"/>
        <rFont val="黑体"/>
        <family val="3"/>
      </rPr>
      <t>六、调出资金</t>
    </r>
  </si>
  <si>
    <r>
      <t xml:space="preserve">        </t>
    </r>
    <r>
      <rPr>
        <sz val="13"/>
        <rFont val="宋体"/>
        <family val="0"/>
      </rPr>
      <t>交通运输共同财政事权转移支付收入</t>
    </r>
  </si>
  <si>
    <r>
      <t xml:space="preserve">        </t>
    </r>
    <r>
      <rPr>
        <sz val="13"/>
        <rFont val="宋体"/>
        <family val="0"/>
      </rPr>
      <t>住房保障共同财政事权转移支付收入</t>
    </r>
  </si>
  <si>
    <r>
      <t xml:space="preserve">        </t>
    </r>
    <r>
      <rPr>
        <sz val="13"/>
        <rFont val="宋体"/>
        <family val="0"/>
      </rPr>
      <t>其他一般性转移支付收入</t>
    </r>
  </si>
  <si>
    <r>
      <rPr>
        <b/>
        <sz val="13"/>
        <rFont val="黑体"/>
        <family val="3"/>
      </rPr>
      <t>七、年终结余</t>
    </r>
  </si>
  <si>
    <r>
      <t xml:space="preserve">    </t>
    </r>
    <r>
      <rPr>
        <b/>
        <sz val="13"/>
        <rFont val="楷体_GB2312"/>
        <family val="0"/>
      </rPr>
      <t>专项转移支付收入</t>
    </r>
  </si>
  <si>
    <r>
      <t>1</t>
    </r>
    <r>
      <rPr>
        <b/>
        <sz val="13"/>
        <rFont val="楷体_GB2312"/>
        <family val="0"/>
      </rPr>
      <t>、结转下年的支出</t>
    </r>
  </si>
  <si>
    <r>
      <rPr>
        <b/>
        <sz val="13"/>
        <rFont val="黑体"/>
        <family val="3"/>
      </rPr>
      <t>三、债券转贷收入</t>
    </r>
  </si>
  <si>
    <r>
      <t>2</t>
    </r>
    <r>
      <rPr>
        <b/>
        <sz val="13"/>
        <rFont val="楷体_GB2312"/>
        <family val="0"/>
      </rPr>
      <t>、净结余</t>
    </r>
  </si>
  <si>
    <r>
      <rPr>
        <b/>
        <sz val="13"/>
        <rFont val="黑体"/>
        <family val="3"/>
      </rPr>
      <t>四、调入资金</t>
    </r>
    <r>
      <rPr>
        <b/>
        <sz val="13"/>
        <rFont val="Times New Roman"/>
        <family val="1"/>
      </rPr>
      <t xml:space="preserve">   </t>
    </r>
  </si>
  <si>
    <r>
      <rPr>
        <b/>
        <sz val="13"/>
        <rFont val="黑体"/>
        <family val="3"/>
      </rPr>
      <t>五、动用预算稳定调节基金</t>
    </r>
  </si>
  <si>
    <r>
      <rPr>
        <b/>
        <sz val="13"/>
        <rFont val="黑体"/>
        <family val="3"/>
      </rPr>
      <t>六、上年结余</t>
    </r>
  </si>
  <si>
    <r>
      <rPr>
        <b/>
        <sz val="13"/>
        <rFont val="黑体"/>
        <family val="3"/>
      </rPr>
      <t>总计</t>
    </r>
  </si>
  <si>
    <r>
      <t xml:space="preserve">    </t>
    </r>
    <r>
      <rPr>
        <sz val="14"/>
        <rFont val="仿宋_GB2312"/>
        <family val="0"/>
      </rPr>
      <t>地方政府专项债务还本支出</t>
    </r>
  </si>
  <si>
    <r>
      <t xml:space="preserve">    </t>
    </r>
    <r>
      <rPr>
        <sz val="14"/>
        <rFont val="宋体"/>
        <family val="0"/>
      </rPr>
      <t>地方政府专项债务转贷收入</t>
    </r>
  </si>
  <si>
    <r>
      <t xml:space="preserve">    1</t>
    </r>
    <r>
      <rPr>
        <b/>
        <sz val="14"/>
        <rFont val="楷体"/>
        <family val="3"/>
      </rPr>
      <t>、国有资本经营收入</t>
    </r>
  </si>
  <si>
    <r>
      <t xml:space="preserve">    1</t>
    </r>
    <r>
      <rPr>
        <b/>
        <sz val="14"/>
        <rFont val="楷体"/>
        <family val="3"/>
      </rPr>
      <t>、国有资本经营预算支出</t>
    </r>
  </si>
  <si>
    <r>
      <t xml:space="preserve">        </t>
    </r>
    <r>
      <rPr>
        <sz val="14"/>
        <rFont val="仿宋"/>
        <family val="3"/>
      </rPr>
      <t>国有企业政策性补贴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</si>
</sst>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70">
    <font>
      <sz val="12"/>
      <name val="宋体"/>
      <family val="0"/>
    </font>
    <font>
      <sz val="13"/>
      <name val="Times New Roman"/>
      <family val="1"/>
    </font>
    <font>
      <sz val="14"/>
      <name val="仿宋_GB2312"/>
      <family val="0"/>
    </font>
    <font>
      <b/>
      <sz val="14"/>
      <name val="仿宋_GB2312"/>
      <family val="0"/>
    </font>
    <font>
      <sz val="14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36"/>
      <name val="Times New Roman"/>
      <family val="1"/>
    </font>
    <font>
      <b/>
      <sz val="16"/>
      <name val="仿宋"/>
      <family val="3"/>
    </font>
    <font>
      <sz val="12"/>
      <name val="仿宋"/>
      <family val="3"/>
    </font>
    <font>
      <sz val="16"/>
      <name val="黑体"/>
      <family val="3"/>
    </font>
    <font>
      <sz val="32"/>
      <name val="方正小标宋简体"/>
      <family val="4"/>
    </font>
    <font>
      <sz val="16"/>
      <name val="Times New Roman"/>
      <family val="1"/>
    </font>
    <font>
      <sz val="10"/>
      <name val="Helv"/>
      <family val="2"/>
    </font>
    <font>
      <b/>
      <sz val="14"/>
      <name val="楷体"/>
      <family val="3"/>
    </font>
    <font>
      <sz val="14"/>
      <name val="仿宋"/>
      <family val="3"/>
    </font>
    <font>
      <sz val="9"/>
      <name val="宋体"/>
      <family val="0"/>
    </font>
    <font>
      <sz val="13"/>
      <name val="仿宋_GB2312"/>
      <family val="0"/>
    </font>
    <font>
      <b/>
      <sz val="13"/>
      <name val="Times New Roman"/>
      <family val="1"/>
    </font>
    <font>
      <b/>
      <sz val="13"/>
      <name val="黑体"/>
      <family val="3"/>
    </font>
    <font>
      <b/>
      <sz val="13"/>
      <name val="楷体_GB2312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1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22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21" borderId="8" applyNumberFormat="0" applyAlignment="0" applyProtection="0"/>
    <xf numFmtId="0" fontId="68" fillId="30" borderId="5" applyNumberFormat="0" applyAlignment="0" applyProtection="0"/>
    <xf numFmtId="0" fontId="16" fillId="0" borderId="0">
      <alignment/>
      <protection/>
    </xf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7" fillId="0" borderId="0" xfId="43" applyFont="1" applyFill="1" applyBorder="1" applyAlignment="1">
      <alignment vertical="center"/>
      <protection/>
    </xf>
    <xf numFmtId="0" fontId="18" fillId="0" borderId="0" xfId="43" applyFont="1" applyFill="1" applyBorder="1" applyAlignment="1">
      <alignment vertical="center"/>
      <protection/>
    </xf>
    <xf numFmtId="0" fontId="19" fillId="0" borderId="0" xfId="43" applyFont="1" applyFill="1" applyBorder="1" applyAlignment="1">
      <alignment vertical="center"/>
      <protection/>
    </xf>
    <xf numFmtId="0" fontId="16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vertical="center"/>
      <protection/>
    </xf>
    <xf numFmtId="0" fontId="12" fillId="0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20" fillId="0" borderId="0" xfId="43" applyFont="1" applyFill="1" applyBorder="1" applyAlignment="1">
      <alignment horizontal="left" vertical="center"/>
      <protection/>
    </xf>
    <xf numFmtId="0" fontId="21" fillId="0" borderId="0" xfId="43" applyFont="1" applyFill="1" applyBorder="1" applyAlignment="1">
      <alignment horizontal="center" vertical="center" wrapText="1"/>
      <protection/>
    </xf>
    <xf numFmtId="0" fontId="22" fillId="0" borderId="0" xfId="43" applyFont="1" applyFill="1" applyBorder="1" applyAlignment="1">
      <alignment horizontal="center" vertical="center"/>
      <protection/>
    </xf>
    <xf numFmtId="0" fontId="22" fillId="0" borderId="0" xfId="43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第10稿 鲤城区2015年财政收支预算草案   12.1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 2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6" sqref="B6:B15"/>
    </sheetView>
  </sheetViews>
  <sheetFormatPr defaultColWidth="9.00390625" defaultRowHeight="14.25"/>
  <cols>
    <col min="1" max="1" width="9.375" style="60" customWidth="1"/>
    <col min="2" max="2" width="104.00390625" style="60" customWidth="1"/>
    <col min="3" max="3" width="9.375" style="60" customWidth="1"/>
    <col min="4" max="16384" width="9.00390625" style="60" customWidth="1"/>
  </cols>
  <sheetData>
    <row r="1" spans="1:3" ht="19.5" customHeight="1">
      <c r="A1" s="69" t="s">
        <v>0</v>
      </c>
      <c r="B1" s="69"/>
      <c r="C1" s="69"/>
    </row>
    <row r="2" ht="19.5" customHeight="1"/>
    <row r="3" ht="19.5" customHeight="1"/>
    <row r="4" spans="1:3" s="57" customFormat="1" ht="45" customHeight="1">
      <c r="A4" s="70" t="s">
        <v>127</v>
      </c>
      <c r="B4" s="70"/>
      <c r="C4" s="70"/>
    </row>
    <row r="5" spans="1:3" ht="22.5" customHeight="1">
      <c r="A5" s="71"/>
      <c r="B5" s="71"/>
      <c r="C5" s="71"/>
    </row>
    <row r="6" s="58" customFormat="1" ht="22.5" customHeight="1">
      <c r="B6" s="72" t="s">
        <v>128</v>
      </c>
    </row>
    <row r="7" s="58" customFormat="1" ht="22.5" customHeight="1">
      <c r="B7" s="72"/>
    </row>
    <row r="8" s="58" customFormat="1" ht="22.5" customHeight="1">
      <c r="B8" s="72"/>
    </row>
    <row r="9" s="58" customFormat="1" ht="22.5" customHeight="1">
      <c r="B9" s="72"/>
    </row>
    <row r="10" s="58" customFormat="1" ht="22.5" customHeight="1">
      <c r="B10" s="72"/>
    </row>
    <row r="11" s="58" customFormat="1" ht="22.5" customHeight="1">
      <c r="B11" s="72"/>
    </row>
    <row r="12" s="58" customFormat="1" ht="22.5" customHeight="1">
      <c r="B12" s="72"/>
    </row>
    <row r="13" s="58" customFormat="1" ht="22.5" customHeight="1">
      <c r="B13" s="72"/>
    </row>
    <row r="14" s="59" customFormat="1" ht="22.5" customHeight="1">
      <c r="B14" s="72"/>
    </row>
    <row r="15" s="59" customFormat="1" ht="22.5" customHeight="1">
      <c r="B15" s="72"/>
    </row>
    <row r="16" ht="19.5" customHeight="1"/>
    <row r="17" ht="19.5" customHeight="1"/>
    <row r="18" ht="19.5" customHeight="1">
      <c r="B18" s="61"/>
    </row>
    <row r="19" ht="19.5" customHeight="1">
      <c r="B19" s="61"/>
    </row>
    <row r="20" ht="19.5" customHeight="1">
      <c r="B20" s="61"/>
    </row>
    <row r="21" ht="15.75">
      <c r="B21" s="61"/>
    </row>
    <row r="22" ht="15.75">
      <c r="B22" s="61"/>
    </row>
    <row r="23" ht="15.75">
      <c r="B23" s="61"/>
    </row>
    <row r="24" ht="15.75">
      <c r="B24" s="61"/>
    </row>
    <row r="25" ht="15.75">
      <c r="B25" s="61"/>
    </row>
    <row r="26" ht="15.75">
      <c r="B26" s="61"/>
    </row>
    <row r="27" ht="15.75">
      <c r="B27" s="61"/>
    </row>
    <row r="28" ht="15.75">
      <c r="B28" s="61"/>
    </row>
    <row r="29" ht="15.75">
      <c r="B29" s="61"/>
    </row>
    <row r="30" ht="15.75">
      <c r="B30" s="61"/>
    </row>
  </sheetData>
  <sheetProtection/>
  <mergeCells count="4">
    <mergeCell ref="A1:C1"/>
    <mergeCell ref="A4:C4"/>
    <mergeCell ref="A5:C5"/>
    <mergeCell ref="B6:B15"/>
  </mergeCells>
  <printOptions horizontalCentered="1"/>
  <pageMargins left="0.59" right="0.59" top="0.79" bottom="0.59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7">
      <selection activeCell="A6" sqref="A6"/>
    </sheetView>
  </sheetViews>
  <sheetFormatPr defaultColWidth="9.125" defaultRowHeight="14.25"/>
  <cols>
    <col min="1" max="1" width="56.25390625" style="55" customWidth="1"/>
    <col min="2" max="2" width="11.25390625" style="55" customWidth="1"/>
    <col min="3" max="3" width="51.25390625" style="55" customWidth="1"/>
    <col min="4" max="4" width="11.25390625" style="55" customWidth="1"/>
    <col min="5" max="16384" width="9.125" style="55" customWidth="1"/>
  </cols>
  <sheetData>
    <row r="1" spans="1:4" ht="14.25" customHeight="1">
      <c r="A1" s="73" t="s">
        <v>1</v>
      </c>
      <c r="B1" s="73"/>
      <c r="C1" s="73"/>
      <c r="D1" s="73"/>
    </row>
    <row r="2" spans="1:4" ht="37.5" customHeight="1">
      <c r="A2" s="74" t="s">
        <v>166</v>
      </c>
      <c r="B2" s="74"/>
      <c r="C2" s="74"/>
      <c r="D2" s="74"/>
    </row>
    <row r="3" spans="1:4" s="63" customFormat="1" ht="14.25" customHeight="1">
      <c r="A3" s="75" t="s">
        <v>167</v>
      </c>
      <c r="B3" s="75"/>
      <c r="C3" s="75"/>
      <c r="D3" s="75"/>
    </row>
    <row r="4" spans="1:4" s="63" customFormat="1" ht="14.25" customHeight="1">
      <c r="A4" s="64" t="s">
        <v>168</v>
      </c>
      <c r="B4" s="64" t="s">
        <v>169</v>
      </c>
      <c r="C4" s="64" t="s">
        <v>170</v>
      </c>
      <c r="D4" s="64" t="s">
        <v>169</v>
      </c>
    </row>
    <row r="5" spans="1:4" s="63" customFormat="1" ht="14.25" customHeight="1">
      <c r="A5" s="65" t="s">
        <v>171</v>
      </c>
      <c r="B5" s="66">
        <v>122752</v>
      </c>
      <c r="C5" s="65" t="s">
        <v>172</v>
      </c>
      <c r="D5" s="66">
        <v>146419</v>
      </c>
    </row>
    <row r="6" spans="1:4" s="63" customFormat="1" ht="14.25" customHeight="1">
      <c r="A6" s="65" t="s">
        <v>173</v>
      </c>
      <c r="B6" s="66">
        <f>SUM(B7,B11,B27)</f>
        <v>76461</v>
      </c>
      <c r="C6" s="67"/>
      <c r="D6" s="67"/>
    </row>
    <row r="7" spans="1:4" s="63" customFormat="1" ht="14.25" customHeight="1">
      <c r="A7" s="65" t="s">
        <v>174</v>
      </c>
      <c r="B7" s="66">
        <f>SUM(B8:B10)</f>
        <v>13499</v>
      </c>
      <c r="C7" s="67"/>
      <c r="D7" s="67"/>
    </row>
    <row r="8" spans="1:4" s="63" customFormat="1" ht="14.25" customHeight="1">
      <c r="A8" s="68" t="s">
        <v>175</v>
      </c>
      <c r="B8" s="64">
        <v>5313</v>
      </c>
      <c r="C8" s="65" t="s">
        <v>176</v>
      </c>
      <c r="D8" s="66">
        <f>SUM(D9:D10)</f>
        <v>44769</v>
      </c>
    </row>
    <row r="9" spans="1:4" s="63" customFormat="1" ht="14.25" customHeight="1">
      <c r="A9" s="68" t="s">
        <v>177</v>
      </c>
      <c r="B9" s="64">
        <v>8104</v>
      </c>
      <c r="C9" s="68" t="s">
        <v>178</v>
      </c>
      <c r="D9" s="64">
        <v>34926</v>
      </c>
    </row>
    <row r="10" spans="1:4" s="63" customFormat="1" ht="14.25" customHeight="1">
      <c r="A10" s="68" t="s">
        <v>179</v>
      </c>
      <c r="B10" s="64">
        <v>82</v>
      </c>
      <c r="C10" s="68" t="s">
        <v>180</v>
      </c>
      <c r="D10" s="64">
        <v>9843</v>
      </c>
    </row>
    <row r="11" spans="1:4" s="63" customFormat="1" ht="14.25" customHeight="1">
      <c r="A11" s="65" t="s">
        <v>181</v>
      </c>
      <c r="B11" s="66">
        <f>SUM(B12:B26)</f>
        <v>47445</v>
      </c>
      <c r="C11" s="67"/>
      <c r="D11" s="67"/>
    </row>
    <row r="12" spans="1:4" s="63" customFormat="1" ht="14.25" customHeight="1">
      <c r="A12" s="68" t="s">
        <v>182</v>
      </c>
      <c r="B12" s="64">
        <v>2381</v>
      </c>
      <c r="C12" s="67"/>
      <c r="D12" s="67"/>
    </row>
    <row r="13" spans="1:4" s="63" customFormat="1" ht="14.25" customHeight="1">
      <c r="A13" s="68" t="s">
        <v>183</v>
      </c>
      <c r="B13" s="64">
        <v>12396</v>
      </c>
      <c r="C13" s="65" t="s">
        <v>184</v>
      </c>
      <c r="D13" s="66">
        <f>SUM(D14)</f>
        <v>30970</v>
      </c>
    </row>
    <row r="14" spans="1:4" s="63" customFormat="1" ht="14.25" customHeight="1">
      <c r="A14" s="68" t="s">
        <v>185</v>
      </c>
      <c r="B14" s="64">
        <v>12266</v>
      </c>
      <c r="C14" s="67" t="s">
        <v>186</v>
      </c>
      <c r="D14" s="64">
        <v>30970</v>
      </c>
    </row>
    <row r="15" spans="1:4" s="63" customFormat="1" ht="14.25" customHeight="1">
      <c r="A15" s="68" t="s">
        <v>187</v>
      </c>
      <c r="B15" s="64">
        <v>89</v>
      </c>
      <c r="C15" s="67"/>
      <c r="D15" s="67"/>
    </row>
    <row r="16" spans="1:4" s="63" customFormat="1" ht="14.25" customHeight="1">
      <c r="A16" s="68" t="s">
        <v>188</v>
      </c>
      <c r="B16" s="64">
        <v>274</v>
      </c>
      <c r="C16" s="67"/>
      <c r="D16" s="67"/>
    </row>
    <row r="17" spans="1:4" s="63" customFormat="1" ht="14.25" customHeight="1">
      <c r="A17" s="68" t="s">
        <v>189</v>
      </c>
      <c r="B17" s="64">
        <v>128</v>
      </c>
      <c r="C17" s="65" t="s">
        <v>190</v>
      </c>
      <c r="D17" s="66">
        <v>108</v>
      </c>
    </row>
    <row r="18" spans="1:4" s="63" customFormat="1" ht="14.25" customHeight="1">
      <c r="A18" s="68" t="s">
        <v>191</v>
      </c>
      <c r="B18" s="64">
        <v>1699</v>
      </c>
      <c r="C18" s="67"/>
      <c r="D18" s="67"/>
    </row>
    <row r="19" spans="1:4" s="63" customFormat="1" ht="14.25" customHeight="1">
      <c r="A19" s="68" t="s">
        <v>192</v>
      </c>
      <c r="B19" s="64">
        <v>822</v>
      </c>
      <c r="C19" s="67"/>
      <c r="D19" s="67"/>
    </row>
    <row r="20" spans="1:4" s="63" customFormat="1" ht="14.25" customHeight="1">
      <c r="A20" s="68" t="s">
        <v>193</v>
      </c>
      <c r="B20" s="64">
        <v>433</v>
      </c>
      <c r="C20" s="65" t="s">
        <v>194</v>
      </c>
      <c r="D20" s="66">
        <v>43167</v>
      </c>
    </row>
    <row r="21" spans="1:4" s="63" customFormat="1" ht="14.25" customHeight="1">
      <c r="A21" s="68" t="s">
        <v>195</v>
      </c>
      <c r="B21" s="64">
        <v>5051</v>
      </c>
      <c r="C21" s="67"/>
      <c r="D21" s="67"/>
    </row>
    <row r="22" spans="1:4" s="63" customFormat="1" ht="14.25" customHeight="1">
      <c r="A22" s="68" t="s">
        <v>196</v>
      </c>
      <c r="B22" s="64">
        <v>3109</v>
      </c>
      <c r="C22" s="67"/>
      <c r="D22" s="67"/>
    </row>
    <row r="23" spans="1:4" s="63" customFormat="1" ht="14.25" customHeight="1">
      <c r="A23" s="68" t="s">
        <v>197</v>
      </c>
      <c r="B23" s="64">
        <v>255</v>
      </c>
      <c r="C23" s="65" t="s">
        <v>198</v>
      </c>
      <c r="D23" s="66">
        <v>0</v>
      </c>
    </row>
    <row r="24" spans="1:4" s="63" customFormat="1" ht="14.25" customHeight="1">
      <c r="A24" s="68" t="s">
        <v>199</v>
      </c>
      <c r="B24" s="64">
        <v>80</v>
      </c>
      <c r="C24" s="67"/>
      <c r="D24" s="67"/>
    </row>
    <row r="25" spans="1:4" s="63" customFormat="1" ht="14.25" customHeight="1">
      <c r="A25" s="68" t="s">
        <v>200</v>
      </c>
      <c r="B25" s="64">
        <v>2989</v>
      </c>
      <c r="C25" s="68"/>
      <c r="D25" s="64"/>
    </row>
    <row r="26" spans="1:4" s="63" customFormat="1" ht="14.25" customHeight="1">
      <c r="A26" s="68" t="s">
        <v>201</v>
      </c>
      <c r="B26" s="64">
        <v>5473</v>
      </c>
      <c r="C26" s="65" t="s">
        <v>202</v>
      </c>
      <c r="D26" s="66">
        <f>SUM(D27,D28)</f>
        <v>24977</v>
      </c>
    </row>
    <row r="27" spans="1:4" s="63" customFormat="1" ht="14.25" customHeight="1">
      <c r="A27" s="65" t="s">
        <v>203</v>
      </c>
      <c r="B27" s="66">
        <v>15517</v>
      </c>
      <c r="C27" s="65" t="s">
        <v>204</v>
      </c>
      <c r="D27" s="66">
        <v>24977</v>
      </c>
    </row>
    <row r="28" spans="1:4" s="63" customFormat="1" ht="14.25" customHeight="1">
      <c r="A28" s="65" t="s">
        <v>205</v>
      </c>
      <c r="B28" s="66">
        <v>27216</v>
      </c>
      <c r="C28" s="65" t="s">
        <v>206</v>
      </c>
      <c r="D28" s="66">
        <f>SUM(D31:D31)</f>
        <v>0</v>
      </c>
    </row>
    <row r="29" spans="1:4" s="63" customFormat="1" ht="14.25" customHeight="1">
      <c r="A29" s="65" t="s">
        <v>207</v>
      </c>
      <c r="B29" s="66">
        <v>18902</v>
      </c>
      <c r="C29" s="68"/>
      <c r="D29" s="64"/>
    </row>
    <row r="30" spans="1:4" s="63" customFormat="1" ht="14.25" customHeight="1">
      <c r="A30" s="65" t="s">
        <v>208</v>
      </c>
      <c r="B30" s="66">
        <v>26081</v>
      </c>
      <c r="C30" s="67"/>
      <c r="D30" s="67"/>
    </row>
    <row r="31" spans="1:4" s="63" customFormat="1" ht="14.25" customHeight="1">
      <c r="A31" s="65" t="s">
        <v>209</v>
      </c>
      <c r="B31" s="66">
        <v>18998</v>
      </c>
      <c r="C31" s="68"/>
      <c r="D31" s="64"/>
    </row>
    <row r="32" spans="1:4" s="63" customFormat="1" ht="14.25" customHeight="1">
      <c r="A32" s="66" t="s">
        <v>210</v>
      </c>
      <c r="B32" s="66">
        <f>SUM(B5,B6,B28,B29,B30,B31)</f>
        <v>290410</v>
      </c>
      <c r="C32" s="66" t="s">
        <v>210</v>
      </c>
      <c r="D32" s="66">
        <f>SUM(D5,D8,D13,D17,D20,D23,D26)</f>
        <v>290410</v>
      </c>
    </row>
  </sheetData>
  <sheetProtection/>
  <mergeCells count="3">
    <mergeCell ref="A1:D1"/>
    <mergeCell ref="A2:D2"/>
    <mergeCell ref="A3:D3"/>
  </mergeCells>
  <printOptions horizontalCentered="1"/>
  <pageMargins left="0.39" right="0.39" top="0.79" bottom="0.59" header="0.39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27" sqref="G27"/>
    </sheetView>
  </sheetViews>
  <sheetFormatPr defaultColWidth="20.75390625" defaultRowHeight="14.25"/>
  <cols>
    <col min="1" max="1" width="37.50390625" style="42" customWidth="1"/>
    <col min="2" max="3" width="15.50390625" style="43" customWidth="1"/>
    <col min="4" max="4" width="15.50390625" style="44" customWidth="1"/>
    <col min="5" max="6" width="15.50390625" style="43" customWidth="1"/>
    <col min="7" max="7" width="15.50390625" style="44" customWidth="1"/>
    <col min="8" max="16384" width="20.75390625" style="42" customWidth="1"/>
  </cols>
  <sheetData>
    <row r="1" spans="1:7" s="39" customFormat="1" ht="21.75" customHeight="1">
      <c r="A1" s="76" t="s">
        <v>3</v>
      </c>
      <c r="B1" s="76"/>
      <c r="C1" s="76"/>
      <c r="D1" s="45"/>
      <c r="E1" s="46"/>
      <c r="F1" s="46"/>
      <c r="G1" s="45"/>
    </row>
    <row r="2" spans="1:7" s="4" customFormat="1" ht="37.5" customHeight="1">
      <c r="A2" s="77" t="s">
        <v>129</v>
      </c>
      <c r="B2" s="77"/>
      <c r="C2" s="77"/>
      <c r="D2" s="77"/>
      <c r="E2" s="77"/>
      <c r="F2" s="77"/>
      <c r="G2" s="77"/>
    </row>
    <row r="3" spans="1:7" s="39" customFormat="1" ht="21.75" customHeight="1">
      <c r="A3" s="78" t="s">
        <v>4</v>
      </c>
      <c r="B3" s="79"/>
      <c r="C3" s="79"/>
      <c r="D3" s="79"/>
      <c r="E3" s="79"/>
      <c r="F3" s="79"/>
      <c r="G3" s="79"/>
    </row>
    <row r="4" spans="1:7" s="40" customFormat="1" ht="21" customHeight="1">
      <c r="A4" s="82" t="s">
        <v>5</v>
      </c>
      <c r="B4" s="84" t="s">
        <v>6</v>
      </c>
      <c r="C4" s="84" t="s">
        <v>7</v>
      </c>
      <c r="D4" s="87" t="s">
        <v>8</v>
      </c>
      <c r="E4" s="84" t="s">
        <v>9</v>
      </c>
      <c r="F4" s="80" t="s">
        <v>10</v>
      </c>
      <c r="G4" s="81"/>
    </row>
    <row r="5" spans="1:7" s="40" customFormat="1" ht="21" customHeight="1">
      <c r="A5" s="83"/>
      <c r="B5" s="85"/>
      <c r="C5" s="86"/>
      <c r="D5" s="88"/>
      <c r="E5" s="86"/>
      <c r="F5" s="47" t="s">
        <v>11</v>
      </c>
      <c r="G5" s="48" t="s">
        <v>12</v>
      </c>
    </row>
    <row r="6" spans="1:7" s="40" customFormat="1" ht="23.25" customHeight="1">
      <c r="A6" s="26" t="s">
        <v>13</v>
      </c>
      <c r="B6" s="49">
        <f>SUM(B7,B21)</f>
        <v>113520</v>
      </c>
      <c r="C6" s="49">
        <f>SUM(C7,C21)</f>
        <v>122752</v>
      </c>
      <c r="D6" s="50">
        <f aca="true" t="shared" si="0" ref="D6:D42">C6/B6*100</f>
        <v>108.13248766737138</v>
      </c>
      <c r="E6" s="49">
        <f>SUM(E7,E21)</f>
        <v>112443</v>
      </c>
      <c r="F6" s="49">
        <f aca="true" t="shared" si="1" ref="F6:F42">C6-E6</f>
        <v>10309</v>
      </c>
      <c r="G6" s="50">
        <f aca="true" t="shared" si="2" ref="G6:G42">F6/E6*100</f>
        <v>9.168200777282712</v>
      </c>
    </row>
    <row r="7" spans="1:7" s="40" customFormat="1" ht="23.25" customHeight="1">
      <c r="A7" s="26" t="s">
        <v>14</v>
      </c>
      <c r="B7" s="49">
        <f>SUM(B8:B20)</f>
        <v>76260</v>
      </c>
      <c r="C7" s="49">
        <f>SUM(C8:C20)</f>
        <v>79678</v>
      </c>
      <c r="D7" s="50">
        <f t="shared" si="0"/>
        <v>104.48203514293209</v>
      </c>
      <c r="E7" s="49">
        <f>SUM(E8:E20)</f>
        <v>80525</v>
      </c>
      <c r="F7" s="49">
        <f t="shared" si="1"/>
        <v>-847</v>
      </c>
      <c r="G7" s="50">
        <f t="shared" si="2"/>
        <v>-1.0518472524060851</v>
      </c>
    </row>
    <row r="8" spans="1:7" s="41" customFormat="1" ht="23.25" customHeight="1">
      <c r="A8" s="23" t="s">
        <v>15</v>
      </c>
      <c r="B8" s="51">
        <v>38320</v>
      </c>
      <c r="C8" s="51">
        <v>41314</v>
      </c>
      <c r="D8" s="52">
        <f t="shared" si="0"/>
        <v>107.81315240083507</v>
      </c>
      <c r="E8" s="51">
        <v>42308</v>
      </c>
      <c r="F8" s="51">
        <f t="shared" si="1"/>
        <v>-994</v>
      </c>
      <c r="G8" s="52">
        <f t="shared" si="2"/>
        <v>-2.3494374586366646</v>
      </c>
    </row>
    <row r="9" spans="1:7" s="41" customFormat="1" ht="23.25" customHeight="1">
      <c r="A9" s="23" t="s">
        <v>130</v>
      </c>
      <c r="B9" s="51">
        <v>13720</v>
      </c>
      <c r="C9" s="51">
        <v>11976</v>
      </c>
      <c r="D9" s="52">
        <f t="shared" si="0"/>
        <v>87.28862973760933</v>
      </c>
      <c r="E9" s="51">
        <v>12898</v>
      </c>
      <c r="F9" s="51">
        <f t="shared" si="1"/>
        <v>-922</v>
      </c>
      <c r="G9" s="52">
        <f t="shared" si="2"/>
        <v>-7.148395100015506</v>
      </c>
    </row>
    <row r="10" spans="1:7" s="41" customFormat="1" ht="23.25" customHeight="1">
      <c r="A10" s="23" t="s">
        <v>131</v>
      </c>
      <c r="B10" s="51">
        <v>2810</v>
      </c>
      <c r="C10" s="51">
        <v>3616</v>
      </c>
      <c r="D10" s="52">
        <f t="shared" si="0"/>
        <v>128.6832740213523</v>
      </c>
      <c r="E10" s="51">
        <v>3212</v>
      </c>
      <c r="F10" s="51">
        <f t="shared" si="1"/>
        <v>404</v>
      </c>
      <c r="G10" s="52">
        <f t="shared" si="2"/>
        <v>12.577833125778332</v>
      </c>
    </row>
    <row r="11" spans="1:7" s="41" customFormat="1" ht="23.25" customHeight="1">
      <c r="A11" s="23" t="s">
        <v>132</v>
      </c>
      <c r="B11" s="51">
        <v>10</v>
      </c>
      <c r="C11" s="51">
        <v>2</v>
      </c>
      <c r="D11" s="52">
        <f t="shared" si="0"/>
        <v>20</v>
      </c>
      <c r="E11" s="51">
        <v>28</v>
      </c>
      <c r="F11" s="51">
        <f t="shared" si="1"/>
        <v>-26</v>
      </c>
      <c r="G11" s="52">
        <f t="shared" si="2"/>
        <v>-92.85714285714286</v>
      </c>
    </row>
    <row r="12" spans="1:7" s="41" customFormat="1" ht="23.25" customHeight="1">
      <c r="A12" s="23" t="s">
        <v>133</v>
      </c>
      <c r="B12" s="51">
        <v>5790</v>
      </c>
      <c r="C12" s="51">
        <v>6024</v>
      </c>
      <c r="D12" s="52">
        <f t="shared" si="0"/>
        <v>104.04145077720209</v>
      </c>
      <c r="E12" s="51">
        <v>6168</v>
      </c>
      <c r="F12" s="51">
        <f t="shared" si="1"/>
        <v>-144</v>
      </c>
      <c r="G12" s="52">
        <f t="shared" si="2"/>
        <v>-2.3346303501945527</v>
      </c>
    </row>
    <row r="13" spans="1:7" s="41" customFormat="1" ht="23.25" customHeight="1">
      <c r="A13" s="23" t="s">
        <v>134</v>
      </c>
      <c r="B13" s="51">
        <v>4130</v>
      </c>
      <c r="C13" s="51">
        <v>4047</v>
      </c>
      <c r="D13" s="52">
        <f t="shared" si="0"/>
        <v>97.99031476997578</v>
      </c>
      <c r="E13" s="51">
        <v>4385</v>
      </c>
      <c r="F13" s="51">
        <f t="shared" si="1"/>
        <v>-338</v>
      </c>
      <c r="G13" s="52">
        <f t="shared" si="2"/>
        <v>-7.708095781071836</v>
      </c>
    </row>
    <row r="14" spans="1:7" s="41" customFormat="1" ht="23.25" customHeight="1">
      <c r="A14" s="23" t="s">
        <v>135</v>
      </c>
      <c r="B14" s="51">
        <v>1630</v>
      </c>
      <c r="C14" s="51">
        <v>1612</v>
      </c>
      <c r="D14" s="52">
        <f t="shared" si="0"/>
        <v>98.8957055214724</v>
      </c>
      <c r="E14" s="51">
        <v>1590</v>
      </c>
      <c r="F14" s="51">
        <f t="shared" si="1"/>
        <v>22</v>
      </c>
      <c r="G14" s="52">
        <f t="shared" si="2"/>
        <v>1.3836477987421385</v>
      </c>
    </row>
    <row r="15" spans="1:7" s="41" customFormat="1" ht="23.25" customHeight="1">
      <c r="A15" s="23" t="s">
        <v>136</v>
      </c>
      <c r="B15" s="51">
        <v>1550</v>
      </c>
      <c r="C15" s="51">
        <v>1539</v>
      </c>
      <c r="D15" s="52">
        <f t="shared" si="0"/>
        <v>99.29032258064517</v>
      </c>
      <c r="E15" s="51">
        <v>1620</v>
      </c>
      <c r="F15" s="51">
        <f t="shared" si="1"/>
        <v>-81</v>
      </c>
      <c r="G15" s="52">
        <f t="shared" si="2"/>
        <v>-5</v>
      </c>
    </row>
    <row r="16" spans="1:7" s="41" customFormat="1" ht="23.25" customHeight="1">
      <c r="A16" s="23" t="s">
        <v>137</v>
      </c>
      <c r="B16" s="51">
        <v>5510</v>
      </c>
      <c r="C16" s="51">
        <v>6724</v>
      </c>
      <c r="D16" s="52">
        <f t="shared" si="0"/>
        <v>122.03266787658802</v>
      </c>
      <c r="E16" s="51">
        <v>6233</v>
      </c>
      <c r="F16" s="51">
        <f t="shared" si="1"/>
        <v>491</v>
      </c>
      <c r="G16" s="52">
        <f t="shared" si="2"/>
        <v>7.87742660035296</v>
      </c>
    </row>
    <row r="17" spans="1:7" s="41" customFormat="1" ht="23.25" customHeight="1">
      <c r="A17" s="23" t="s">
        <v>138</v>
      </c>
      <c r="B17" s="51">
        <v>2740</v>
      </c>
      <c r="C17" s="51">
        <v>2691</v>
      </c>
      <c r="D17" s="52">
        <f t="shared" si="0"/>
        <v>98.21167883211679</v>
      </c>
      <c r="E17" s="51">
        <v>1871</v>
      </c>
      <c r="F17" s="51">
        <f t="shared" si="1"/>
        <v>820</v>
      </c>
      <c r="G17" s="52">
        <f t="shared" si="2"/>
        <v>43.826830571886696</v>
      </c>
    </row>
    <row r="18" spans="1:7" s="41" customFormat="1" ht="23.25" customHeight="1">
      <c r="A18" s="23" t="s">
        <v>139</v>
      </c>
      <c r="B18" s="51"/>
      <c r="C18" s="51">
        <v>99</v>
      </c>
      <c r="D18" s="52"/>
      <c r="E18" s="51">
        <v>161</v>
      </c>
      <c r="F18" s="51">
        <f t="shared" si="1"/>
        <v>-62</v>
      </c>
      <c r="G18" s="52">
        <f t="shared" si="2"/>
        <v>-38.50931677018634</v>
      </c>
    </row>
    <row r="19" spans="1:7" s="41" customFormat="1" ht="23.25" customHeight="1">
      <c r="A19" s="23" t="s">
        <v>140</v>
      </c>
      <c r="B19" s="51">
        <v>50</v>
      </c>
      <c r="C19" s="51">
        <v>40</v>
      </c>
      <c r="D19" s="52">
        <f t="shared" si="0"/>
        <v>80</v>
      </c>
      <c r="E19" s="51">
        <v>47</v>
      </c>
      <c r="F19" s="51">
        <f t="shared" si="1"/>
        <v>-7</v>
      </c>
      <c r="G19" s="52">
        <f t="shared" si="2"/>
        <v>-14.893617021276595</v>
      </c>
    </row>
    <row r="20" spans="1:7" s="41" customFormat="1" ht="23.25" customHeight="1">
      <c r="A20" s="23" t="s">
        <v>141</v>
      </c>
      <c r="B20" s="51"/>
      <c r="C20" s="51">
        <v>-6</v>
      </c>
      <c r="D20" s="52"/>
      <c r="E20" s="51">
        <v>4</v>
      </c>
      <c r="F20" s="51">
        <f t="shared" si="1"/>
        <v>-10</v>
      </c>
      <c r="G20" s="52">
        <f t="shared" si="2"/>
        <v>-250</v>
      </c>
    </row>
    <row r="21" spans="1:7" s="40" customFormat="1" ht="19.5" customHeight="1">
      <c r="A21" s="26" t="s">
        <v>16</v>
      </c>
      <c r="B21" s="49">
        <f>SUM(B22,B28:B34)</f>
        <v>37260</v>
      </c>
      <c r="C21" s="49">
        <f>SUM(C22,C28:C34)</f>
        <v>43074</v>
      </c>
      <c r="D21" s="50">
        <f t="shared" si="0"/>
        <v>115.6038647342995</v>
      </c>
      <c r="E21" s="49">
        <f>SUM(E22,E28:E34)</f>
        <v>31918</v>
      </c>
      <c r="F21" s="49">
        <f t="shared" si="1"/>
        <v>11156</v>
      </c>
      <c r="G21" s="50">
        <f t="shared" si="2"/>
        <v>34.952064665705876</v>
      </c>
    </row>
    <row r="22" spans="1:7" s="41" customFormat="1" ht="19.5" customHeight="1">
      <c r="A22" s="23" t="s">
        <v>17</v>
      </c>
      <c r="B22" s="51">
        <f>SUM(B23:B27)</f>
        <v>13900</v>
      </c>
      <c r="C22" s="51">
        <f>SUM(C23:C26)</f>
        <v>16808</v>
      </c>
      <c r="D22" s="52">
        <f t="shared" si="0"/>
        <v>120.92086330935253</v>
      </c>
      <c r="E22" s="51">
        <f>SUM(E23:E26)</f>
        <v>13273</v>
      </c>
      <c r="F22" s="51">
        <f t="shared" si="1"/>
        <v>3535</v>
      </c>
      <c r="G22" s="52">
        <f t="shared" si="2"/>
        <v>26.63301439011527</v>
      </c>
    </row>
    <row r="23" spans="1:7" s="41" customFormat="1" ht="19.5" customHeight="1">
      <c r="A23" s="23" t="s">
        <v>18</v>
      </c>
      <c r="B23" s="51">
        <v>2100</v>
      </c>
      <c r="C23" s="51">
        <v>2293</v>
      </c>
      <c r="D23" s="52">
        <f t="shared" si="0"/>
        <v>109.19047619047619</v>
      </c>
      <c r="E23" s="51">
        <v>2283</v>
      </c>
      <c r="F23" s="51">
        <f t="shared" si="1"/>
        <v>10</v>
      </c>
      <c r="G23" s="52">
        <f t="shared" si="2"/>
        <v>0.4380201489268506</v>
      </c>
    </row>
    <row r="24" spans="1:7" s="41" customFormat="1" ht="19.5" customHeight="1">
      <c r="A24" s="23" t="s">
        <v>19</v>
      </c>
      <c r="B24" s="51">
        <v>670</v>
      </c>
      <c r="C24" s="51">
        <v>889</v>
      </c>
      <c r="D24" s="52">
        <f t="shared" si="0"/>
        <v>132.6865671641791</v>
      </c>
      <c r="E24" s="51">
        <v>971</v>
      </c>
      <c r="F24" s="51">
        <f t="shared" si="1"/>
        <v>-82</v>
      </c>
      <c r="G24" s="52">
        <f t="shared" si="2"/>
        <v>-8.444902162718847</v>
      </c>
    </row>
    <row r="25" spans="1:7" s="41" customFormat="1" ht="19.5" customHeight="1">
      <c r="A25" s="23" t="s">
        <v>20</v>
      </c>
      <c r="B25" s="51"/>
      <c r="C25" s="51"/>
      <c r="D25" s="52"/>
      <c r="E25" s="51">
        <v>436</v>
      </c>
      <c r="F25" s="51">
        <f t="shared" si="1"/>
        <v>-436</v>
      </c>
      <c r="G25" s="52">
        <f t="shared" si="2"/>
        <v>-100</v>
      </c>
    </row>
    <row r="26" spans="1:7" s="41" customFormat="1" ht="19.5" customHeight="1">
      <c r="A26" s="23" t="s">
        <v>21</v>
      </c>
      <c r="B26" s="51">
        <v>10630</v>
      </c>
      <c r="C26" s="51">
        <v>13626</v>
      </c>
      <c r="D26" s="52">
        <f t="shared" si="0"/>
        <v>128.18438381937912</v>
      </c>
      <c r="E26" s="51">
        <v>9583</v>
      </c>
      <c r="F26" s="51">
        <f t="shared" si="1"/>
        <v>4043</v>
      </c>
      <c r="G26" s="52">
        <f t="shared" si="2"/>
        <v>42.18929354064489</v>
      </c>
    </row>
    <row r="27" spans="1:7" s="41" customFormat="1" ht="19.5" customHeight="1">
      <c r="A27" s="23" t="s">
        <v>22</v>
      </c>
      <c r="B27" s="51">
        <v>500</v>
      </c>
      <c r="C27" s="51"/>
      <c r="D27" s="52">
        <f t="shared" si="0"/>
        <v>0</v>
      </c>
      <c r="E27" s="51"/>
      <c r="F27" s="51">
        <f t="shared" si="1"/>
        <v>0</v>
      </c>
      <c r="G27" s="52"/>
    </row>
    <row r="28" spans="1:7" s="41" customFormat="1" ht="19.5" customHeight="1">
      <c r="A28" s="23" t="s">
        <v>23</v>
      </c>
      <c r="B28" s="51">
        <v>150</v>
      </c>
      <c r="C28" s="51">
        <v>261</v>
      </c>
      <c r="D28" s="52">
        <f t="shared" si="0"/>
        <v>174</v>
      </c>
      <c r="E28" s="51">
        <v>448</v>
      </c>
      <c r="F28" s="51">
        <f t="shared" si="1"/>
        <v>-187</v>
      </c>
      <c r="G28" s="52">
        <f t="shared" si="2"/>
        <v>-41.74107142857143</v>
      </c>
    </row>
    <row r="29" spans="1:7" s="41" customFormat="1" ht="19.5" customHeight="1">
      <c r="A29" s="23" t="s">
        <v>24</v>
      </c>
      <c r="B29" s="51">
        <v>250</v>
      </c>
      <c r="C29" s="51">
        <v>279</v>
      </c>
      <c r="D29" s="52">
        <f t="shared" si="0"/>
        <v>111.60000000000001</v>
      </c>
      <c r="E29" s="51">
        <v>736</v>
      </c>
      <c r="F29" s="51">
        <f t="shared" si="1"/>
        <v>-457</v>
      </c>
      <c r="G29" s="52">
        <f t="shared" si="2"/>
        <v>-62.09239130434783</v>
      </c>
    </row>
    <row r="30" spans="1:7" s="41" customFormat="1" ht="19.5" customHeight="1">
      <c r="A30" s="23" t="s">
        <v>25</v>
      </c>
      <c r="B30" s="51">
        <v>2700</v>
      </c>
      <c r="C30" s="51">
        <v>2647</v>
      </c>
      <c r="D30" s="52">
        <f t="shared" si="0"/>
        <v>98.03703703703704</v>
      </c>
      <c r="E30" s="51">
        <v>674</v>
      </c>
      <c r="F30" s="51">
        <f t="shared" si="1"/>
        <v>1973</v>
      </c>
      <c r="G30" s="52">
        <f t="shared" si="2"/>
        <v>292.7299703264095</v>
      </c>
    </row>
    <row r="31" spans="1:7" s="41" customFormat="1" ht="19.5" customHeight="1">
      <c r="A31" s="54" t="s">
        <v>26</v>
      </c>
      <c r="B31" s="51">
        <v>2300</v>
      </c>
      <c r="C31" s="51">
        <v>3656</v>
      </c>
      <c r="D31" s="52">
        <f t="shared" si="0"/>
        <v>158.95652173913044</v>
      </c>
      <c r="E31" s="51">
        <v>5622</v>
      </c>
      <c r="F31" s="51">
        <f t="shared" si="1"/>
        <v>-1966</v>
      </c>
      <c r="G31" s="52">
        <f t="shared" si="2"/>
        <v>-34.96976165065813</v>
      </c>
    </row>
    <row r="32" spans="1:7" s="41" customFormat="1" ht="19.5" customHeight="1">
      <c r="A32" s="23" t="s">
        <v>27</v>
      </c>
      <c r="B32" s="53">
        <v>17800</v>
      </c>
      <c r="C32" s="51">
        <v>19261</v>
      </c>
      <c r="D32" s="52">
        <f t="shared" si="0"/>
        <v>108.20786516853933</v>
      </c>
      <c r="E32" s="51">
        <v>10176</v>
      </c>
      <c r="F32" s="51">
        <f t="shared" si="1"/>
        <v>9085</v>
      </c>
      <c r="G32" s="52">
        <f t="shared" si="2"/>
        <v>89.27869496855347</v>
      </c>
    </row>
    <row r="33" spans="1:7" s="41" customFormat="1" ht="19.5" customHeight="1">
      <c r="A33" s="23" t="s">
        <v>28</v>
      </c>
      <c r="B33" s="51">
        <v>40</v>
      </c>
      <c r="C33" s="51">
        <v>50</v>
      </c>
      <c r="D33" s="52">
        <f t="shared" si="0"/>
        <v>125</v>
      </c>
      <c r="E33" s="51">
        <v>46</v>
      </c>
      <c r="F33" s="51">
        <f t="shared" si="1"/>
        <v>4</v>
      </c>
      <c r="G33" s="52">
        <f t="shared" si="2"/>
        <v>8.695652173913043</v>
      </c>
    </row>
    <row r="34" spans="1:7" s="41" customFormat="1" ht="19.5" customHeight="1">
      <c r="A34" s="23" t="s">
        <v>29</v>
      </c>
      <c r="B34" s="51">
        <v>120</v>
      </c>
      <c r="C34" s="51">
        <v>112</v>
      </c>
      <c r="D34" s="52">
        <f t="shared" si="0"/>
        <v>93.33333333333333</v>
      </c>
      <c r="E34" s="51">
        <v>943</v>
      </c>
      <c r="F34" s="51">
        <f t="shared" si="1"/>
        <v>-831</v>
      </c>
      <c r="G34" s="52">
        <f t="shared" si="2"/>
        <v>-88.12301166489925</v>
      </c>
    </row>
    <row r="35" spans="1:7" s="40" customFormat="1" ht="19.5" customHeight="1">
      <c r="A35" s="26" t="s">
        <v>30</v>
      </c>
      <c r="B35" s="49">
        <f>SUM(B36:B40)</f>
        <v>74480</v>
      </c>
      <c r="C35" s="49">
        <f>SUM(C36:C40)</f>
        <v>79661.4</v>
      </c>
      <c r="D35" s="50">
        <f t="shared" si="0"/>
        <v>106.95676691729324</v>
      </c>
      <c r="E35" s="49">
        <f>SUM(E36:E40)</f>
        <v>85440</v>
      </c>
      <c r="F35" s="49">
        <f t="shared" si="1"/>
        <v>-5778.600000000006</v>
      </c>
      <c r="G35" s="50">
        <f t="shared" si="2"/>
        <v>-6.763342696629221</v>
      </c>
    </row>
    <row r="36" spans="1:7" s="41" customFormat="1" ht="19.5" customHeight="1">
      <c r="A36" s="23" t="s">
        <v>15</v>
      </c>
      <c r="B36" s="51">
        <f>B8</f>
        <v>38320</v>
      </c>
      <c r="C36" s="51">
        <f>C8</f>
        <v>41314</v>
      </c>
      <c r="D36" s="52">
        <f t="shared" si="0"/>
        <v>107.81315240083507</v>
      </c>
      <c r="E36" s="51">
        <f>E8</f>
        <v>42308</v>
      </c>
      <c r="F36" s="51">
        <f t="shared" si="1"/>
        <v>-994</v>
      </c>
      <c r="G36" s="52">
        <f t="shared" si="2"/>
        <v>-2.3494374586366646</v>
      </c>
    </row>
    <row r="37" spans="1:7" s="41" customFormat="1" ht="19.5" customHeight="1">
      <c r="A37" s="23" t="s">
        <v>142</v>
      </c>
      <c r="B37" s="51">
        <v>500</v>
      </c>
      <c r="C37" s="51">
        <v>503</v>
      </c>
      <c r="D37" s="52">
        <f t="shared" si="0"/>
        <v>100.6</v>
      </c>
      <c r="E37" s="51">
        <v>809</v>
      </c>
      <c r="F37" s="51">
        <f t="shared" si="1"/>
        <v>-306</v>
      </c>
      <c r="G37" s="52">
        <f t="shared" si="2"/>
        <v>-37.824474660074166</v>
      </c>
    </row>
    <row r="38" spans="1:7" s="41" customFormat="1" ht="19.5" customHeight="1">
      <c r="A38" s="23" t="s">
        <v>143</v>
      </c>
      <c r="B38" s="51">
        <f>ROUND(B9*1.5,0)</f>
        <v>20580</v>
      </c>
      <c r="C38" s="51">
        <f>ROUND(C9*1.5,0)</f>
        <v>17964</v>
      </c>
      <c r="D38" s="52">
        <f t="shared" si="0"/>
        <v>87.28862973760933</v>
      </c>
      <c r="E38" s="51">
        <f>ROUND(E9*1.5,0)</f>
        <v>19347</v>
      </c>
      <c r="F38" s="51">
        <f t="shared" si="1"/>
        <v>-1383</v>
      </c>
      <c r="G38" s="52">
        <f t="shared" si="2"/>
        <v>-7.148395100015506</v>
      </c>
    </row>
    <row r="39" spans="1:7" s="41" customFormat="1" ht="19.5" customHeight="1">
      <c r="A39" s="23" t="s">
        <v>144</v>
      </c>
      <c r="B39" s="51">
        <f>ROUND(B10*1.5,0)</f>
        <v>4215</v>
      </c>
      <c r="C39" s="51">
        <f>ROUND(C10*1.5,0)</f>
        <v>5424</v>
      </c>
      <c r="D39" s="52">
        <f t="shared" si="0"/>
        <v>128.6832740213523</v>
      </c>
      <c r="E39" s="51">
        <f>ROUND(E10*1.5,0)</f>
        <v>4818</v>
      </c>
      <c r="F39" s="51">
        <f t="shared" si="1"/>
        <v>606</v>
      </c>
      <c r="G39" s="52">
        <f t="shared" si="2"/>
        <v>12.577833125778332</v>
      </c>
    </row>
    <row r="40" spans="1:7" s="41" customFormat="1" ht="19.5" customHeight="1">
      <c r="A40" s="23" t="s">
        <v>145</v>
      </c>
      <c r="B40" s="51">
        <v>10865</v>
      </c>
      <c r="C40" s="51">
        <f>24094*0.6</f>
        <v>14456.4</v>
      </c>
      <c r="D40" s="52">
        <f t="shared" si="0"/>
        <v>133.05476300046018</v>
      </c>
      <c r="E40" s="51">
        <v>18158</v>
      </c>
      <c r="F40" s="51">
        <f t="shared" si="1"/>
        <v>-3701.6000000000004</v>
      </c>
      <c r="G40" s="52">
        <f t="shared" si="2"/>
        <v>-20.38550501156515</v>
      </c>
    </row>
    <row r="41" spans="1:7" s="40" customFormat="1" ht="19.5" customHeight="1">
      <c r="A41" s="26" t="s">
        <v>31</v>
      </c>
      <c r="B41" s="49">
        <f>SUM(B6,B35)</f>
        <v>188000</v>
      </c>
      <c r="C41" s="49">
        <f>SUM(C6,C35)</f>
        <v>202413.4</v>
      </c>
      <c r="D41" s="50">
        <f t="shared" si="0"/>
        <v>107.66670212765956</v>
      </c>
      <c r="E41" s="49">
        <f>SUM(E6,E35)</f>
        <v>197883</v>
      </c>
      <c r="F41" s="49">
        <f t="shared" si="1"/>
        <v>4530.399999999994</v>
      </c>
      <c r="G41" s="50">
        <f t="shared" si="2"/>
        <v>2.28943365524072</v>
      </c>
    </row>
    <row r="42" spans="1:7" s="40" customFormat="1" ht="19.5" customHeight="1">
      <c r="A42" s="26" t="s">
        <v>32</v>
      </c>
      <c r="B42" s="49">
        <f>B7+B35</f>
        <v>150740</v>
      </c>
      <c r="C42" s="49">
        <f>C7+C35</f>
        <v>159339.4</v>
      </c>
      <c r="D42" s="50">
        <f t="shared" si="0"/>
        <v>105.70478970412631</v>
      </c>
      <c r="E42" s="49">
        <f>E7+E35</f>
        <v>165965</v>
      </c>
      <c r="F42" s="49">
        <f t="shared" si="1"/>
        <v>-6625.600000000006</v>
      </c>
      <c r="G42" s="50">
        <f t="shared" si="2"/>
        <v>-3.992167023167539</v>
      </c>
    </row>
  </sheetData>
  <sheetProtection/>
  <mergeCells count="9">
    <mergeCell ref="A1:C1"/>
    <mergeCell ref="A2:G2"/>
    <mergeCell ref="A3:G3"/>
    <mergeCell ref="F4:G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" sqref="P7"/>
    </sheetView>
  </sheetViews>
  <sheetFormatPr defaultColWidth="9.00390625" defaultRowHeight="14.25"/>
  <cols>
    <col min="1" max="1" width="23.75390625" style="29" customWidth="1"/>
    <col min="2" max="3" width="6.25390625" style="29" customWidth="1"/>
    <col min="4" max="7" width="5.625" style="29" customWidth="1"/>
    <col min="8" max="8" width="5.00390625" style="29" customWidth="1"/>
    <col min="9" max="9" width="5.625" style="29" customWidth="1"/>
    <col min="10" max="11" width="5.00390625" style="29" customWidth="1"/>
    <col min="12" max="12" width="5.625" style="29" customWidth="1"/>
    <col min="13" max="13" width="5.00390625" style="29" customWidth="1"/>
    <col min="14" max="16" width="6.25390625" style="29" customWidth="1"/>
    <col min="17" max="17" width="5.625" style="29" customWidth="1"/>
    <col min="18" max="18" width="6.25390625" style="29" customWidth="1"/>
    <col min="19" max="20" width="5.00390625" style="29" customWidth="1"/>
    <col min="21" max="16384" width="9.00390625" style="29" customWidth="1"/>
  </cols>
  <sheetData>
    <row r="1" spans="1:20" s="27" customFormat="1" ht="18.7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26.25" customHeight="1">
      <c r="A2" s="90" t="s">
        <v>146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s="27" customFormat="1" ht="14.25" customHeight="1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</row>
    <row r="4" spans="1:20" s="28" customFormat="1" ht="14.25" customHeight="1">
      <c r="A4" s="92" t="s">
        <v>35</v>
      </c>
      <c r="B4" s="94" t="s">
        <v>36</v>
      </c>
      <c r="C4" s="95" t="s">
        <v>37</v>
      </c>
      <c r="D4" s="92" t="s">
        <v>38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4" t="s">
        <v>39</v>
      </c>
      <c r="P4" s="94" t="s">
        <v>40</v>
      </c>
      <c r="Q4" s="94" t="s">
        <v>41</v>
      </c>
      <c r="R4" s="94" t="s">
        <v>42</v>
      </c>
      <c r="S4" s="94" t="s">
        <v>43</v>
      </c>
      <c r="T4" s="94"/>
    </row>
    <row r="5" spans="1:20" s="28" customFormat="1" ht="14.25" customHeight="1">
      <c r="A5" s="92"/>
      <c r="B5" s="94"/>
      <c r="C5" s="94"/>
      <c r="D5" s="94" t="s">
        <v>44</v>
      </c>
      <c r="E5" s="94" t="s">
        <v>45</v>
      </c>
      <c r="F5" s="95" t="s">
        <v>46</v>
      </c>
      <c r="G5" s="95" t="s">
        <v>47</v>
      </c>
      <c r="H5" s="95" t="s">
        <v>162</v>
      </c>
      <c r="I5" s="95" t="s">
        <v>48</v>
      </c>
      <c r="J5" s="95" t="s">
        <v>49</v>
      </c>
      <c r="K5" s="94" t="s">
        <v>50</v>
      </c>
      <c r="L5" s="94" t="s">
        <v>51</v>
      </c>
      <c r="M5" s="94" t="s">
        <v>52</v>
      </c>
      <c r="N5" s="95" t="s">
        <v>53</v>
      </c>
      <c r="O5" s="94"/>
      <c r="P5" s="94"/>
      <c r="Q5" s="94"/>
      <c r="R5" s="94"/>
      <c r="S5" s="94"/>
      <c r="T5" s="94"/>
    </row>
    <row r="6" spans="1:20" s="28" customFormat="1" ht="37.5" customHeight="1">
      <c r="A6" s="92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30" t="s">
        <v>54</v>
      </c>
      <c r="T6" s="30" t="s">
        <v>55</v>
      </c>
    </row>
    <row r="7" spans="1:20" s="28" customFormat="1" ht="14.25" customHeight="1">
      <c r="A7" s="31" t="s">
        <v>56</v>
      </c>
      <c r="B7" s="32">
        <f aca="true" t="shared" si="0" ref="B7:P7">SUM(B8:B30)</f>
        <v>117390</v>
      </c>
      <c r="C7" s="32">
        <f t="shared" si="0"/>
        <v>108100</v>
      </c>
      <c r="D7" s="32">
        <f t="shared" si="0"/>
        <v>63296</v>
      </c>
      <c r="E7" s="32">
        <f t="shared" si="0"/>
        <v>15517</v>
      </c>
      <c r="F7" s="32">
        <f t="shared" si="0"/>
        <v>34534</v>
      </c>
      <c r="G7" s="32">
        <f t="shared" si="0"/>
        <v>18998</v>
      </c>
      <c r="H7" s="32">
        <f t="shared" si="0"/>
        <v>15</v>
      </c>
      <c r="I7" s="32">
        <f t="shared" si="0"/>
        <v>26081</v>
      </c>
      <c r="J7" s="32">
        <f t="shared" si="0"/>
        <v>0</v>
      </c>
      <c r="K7" s="32">
        <f t="shared" si="0"/>
        <v>0</v>
      </c>
      <c r="L7" s="32">
        <f t="shared" si="0"/>
        <v>11289</v>
      </c>
      <c r="M7" s="32">
        <f t="shared" si="0"/>
        <v>29</v>
      </c>
      <c r="N7" s="32">
        <f t="shared" si="0"/>
        <v>-43167</v>
      </c>
      <c r="O7" s="32">
        <f>SUM(O8:O30)</f>
        <v>171396</v>
      </c>
      <c r="P7" s="32">
        <f t="shared" si="0"/>
        <v>146419</v>
      </c>
      <c r="Q7" s="37">
        <f>P7/O7*100</f>
        <v>85.42731452309272</v>
      </c>
      <c r="R7" s="32">
        <f>SUM(R8:R30)</f>
        <v>155154</v>
      </c>
      <c r="S7" s="32">
        <f aca="true" t="shared" si="1" ref="S7:S30">P7-R7</f>
        <v>-8735</v>
      </c>
      <c r="T7" s="37">
        <f>S7/R7*100</f>
        <v>-5.629890302538124</v>
      </c>
    </row>
    <row r="8" spans="1:20" s="27" customFormat="1" ht="14.25" customHeight="1">
      <c r="A8" s="33" t="s">
        <v>57</v>
      </c>
      <c r="B8" s="34">
        <v>17906</v>
      </c>
      <c r="C8" s="34">
        <v>17482</v>
      </c>
      <c r="D8" s="34">
        <f aca="true" t="shared" si="2" ref="D8:D30">SUM(E8:N8)</f>
        <v>-1322</v>
      </c>
      <c r="E8" s="34">
        <v>107</v>
      </c>
      <c r="F8" s="34">
        <v>153</v>
      </c>
      <c r="G8" s="34">
        <v>920</v>
      </c>
      <c r="H8" s="34">
        <v>0</v>
      </c>
      <c r="I8" s="34">
        <v>50</v>
      </c>
      <c r="J8" s="34">
        <v>0</v>
      </c>
      <c r="K8" s="34">
        <v>508</v>
      </c>
      <c r="L8" s="34">
        <v>0</v>
      </c>
      <c r="M8" s="34">
        <v>0</v>
      </c>
      <c r="N8" s="34">
        <v>-3060</v>
      </c>
      <c r="O8" s="34">
        <f>C8+D8</f>
        <v>16160</v>
      </c>
      <c r="P8" s="34">
        <v>15520</v>
      </c>
      <c r="Q8" s="38">
        <f>P8/O8*100</f>
        <v>96.03960396039604</v>
      </c>
      <c r="R8" s="34">
        <v>14499</v>
      </c>
      <c r="S8" s="34">
        <f t="shared" si="1"/>
        <v>1021</v>
      </c>
      <c r="T8" s="38">
        <f aca="true" t="shared" si="3" ref="T8:T30">S8/R8*100</f>
        <v>7.041864956203876</v>
      </c>
    </row>
    <row r="9" spans="1:20" s="27" customFormat="1" ht="14.25" customHeight="1">
      <c r="A9" s="33" t="s">
        <v>58</v>
      </c>
      <c r="B9" s="34">
        <v>248</v>
      </c>
      <c r="C9" s="34">
        <v>224</v>
      </c>
      <c r="D9" s="34">
        <f t="shared" si="2"/>
        <v>-27</v>
      </c>
      <c r="E9" s="34">
        <v>0</v>
      </c>
      <c r="F9" s="34">
        <v>45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-72</v>
      </c>
      <c r="O9" s="34">
        <f aca="true" t="shared" si="4" ref="O9:O30">C9+D9</f>
        <v>197</v>
      </c>
      <c r="P9" s="34">
        <v>197</v>
      </c>
      <c r="Q9" s="38">
        <f aca="true" t="shared" si="5" ref="Q9:Q25">P9/O9*100</f>
        <v>100</v>
      </c>
      <c r="R9" s="34">
        <v>189</v>
      </c>
      <c r="S9" s="34">
        <f t="shared" si="1"/>
        <v>8</v>
      </c>
      <c r="T9" s="38">
        <f t="shared" si="3"/>
        <v>4.232804232804233</v>
      </c>
    </row>
    <row r="10" spans="1:20" s="27" customFormat="1" ht="14.25" customHeight="1">
      <c r="A10" s="33" t="s">
        <v>59</v>
      </c>
      <c r="B10" s="34">
        <v>1399</v>
      </c>
      <c r="C10" s="34">
        <v>1399</v>
      </c>
      <c r="D10" s="34">
        <f t="shared" si="2"/>
        <v>-59</v>
      </c>
      <c r="E10" s="34">
        <v>0</v>
      </c>
      <c r="F10" s="34">
        <v>128</v>
      </c>
      <c r="G10" s="34">
        <v>114</v>
      </c>
      <c r="H10" s="34">
        <v>0</v>
      </c>
      <c r="I10" s="34">
        <v>31</v>
      </c>
      <c r="J10" s="34">
        <v>0</v>
      </c>
      <c r="K10" s="34">
        <v>1</v>
      </c>
      <c r="L10" s="34">
        <v>0</v>
      </c>
      <c r="M10" s="34">
        <v>0</v>
      </c>
      <c r="N10" s="34">
        <v>-333</v>
      </c>
      <c r="O10" s="34">
        <f t="shared" si="4"/>
        <v>1340</v>
      </c>
      <c r="P10" s="34">
        <v>1052</v>
      </c>
      <c r="Q10" s="38">
        <f t="shared" si="5"/>
        <v>78.50746268656717</v>
      </c>
      <c r="R10" s="34">
        <v>1727</v>
      </c>
      <c r="S10" s="34">
        <f t="shared" si="1"/>
        <v>-675</v>
      </c>
      <c r="T10" s="38">
        <f t="shared" si="3"/>
        <v>-39.085118702953096</v>
      </c>
    </row>
    <row r="11" spans="1:20" s="27" customFormat="1" ht="14.25" customHeight="1">
      <c r="A11" s="33" t="s">
        <v>60</v>
      </c>
      <c r="B11" s="34">
        <v>43607</v>
      </c>
      <c r="C11" s="34">
        <v>43497</v>
      </c>
      <c r="D11" s="34">
        <f t="shared" si="2"/>
        <v>7807</v>
      </c>
      <c r="E11" s="34">
        <v>335</v>
      </c>
      <c r="F11" s="34">
        <v>1856</v>
      </c>
      <c r="G11" s="34">
        <v>4959</v>
      </c>
      <c r="H11" s="34">
        <v>0</v>
      </c>
      <c r="I11" s="34">
        <v>4320</v>
      </c>
      <c r="J11" s="34">
        <v>0</v>
      </c>
      <c r="K11" s="34">
        <v>17</v>
      </c>
      <c r="L11" s="34">
        <v>0</v>
      </c>
      <c r="M11" s="34">
        <v>0</v>
      </c>
      <c r="N11" s="34">
        <v>-3680</v>
      </c>
      <c r="O11" s="34">
        <f t="shared" si="4"/>
        <v>51304</v>
      </c>
      <c r="P11" s="34">
        <v>49564</v>
      </c>
      <c r="Q11" s="38">
        <f t="shared" si="5"/>
        <v>96.6084515827226</v>
      </c>
      <c r="R11" s="34">
        <v>48182</v>
      </c>
      <c r="S11" s="34">
        <f t="shared" si="1"/>
        <v>1382</v>
      </c>
      <c r="T11" s="38">
        <f t="shared" si="3"/>
        <v>2.868291063052592</v>
      </c>
    </row>
    <row r="12" spans="1:20" s="27" customFormat="1" ht="14.25" customHeight="1">
      <c r="A12" s="33" t="s">
        <v>61</v>
      </c>
      <c r="B12" s="34">
        <v>2662</v>
      </c>
      <c r="C12" s="34">
        <v>2638</v>
      </c>
      <c r="D12" s="34">
        <f t="shared" si="2"/>
        <v>2415</v>
      </c>
      <c r="E12" s="34">
        <v>1176</v>
      </c>
      <c r="F12" s="34">
        <v>833</v>
      </c>
      <c r="G12" s="34">
        <v>1266</v>
      </c>
      <c r="H12" s="34">
        <v>0</v>
      </c>
      <c r="I12" s="34">
        <v>600</v>
      </c>
      <c r="J12" s="34">
        <v>0</v>
      </c>
      <c r="K12" s="34">
        <v>0</v>
      </c>
      <c r="L12" s="34">
        <v>0</v>
      </c>
      <c r="M12" s="34">
        <v>0</v>
      </c>
      <c r="N12" s="34">
        <v>-1460</v>
      </c>
      <c r="O12" s="34">
        <f t="shared" si="4"/>
        <v>5053</v>
      </c>
      <c r="P12" s="34">
        <v>3551</v>
      </c>
      <c r="Q12" s="38">
        <f t="shared" si="5"/>
        <v>70.27508410845043</v>
      </c>
      <c r="R12" s="34">
        <v>7363</v>
      </c>
      <c r="S12" s="34">
        <f t="shared" si="1"/>
        <v>-3812</v>
      </c>
      <c r="T12" s="38">
        <f t="shared" si="3"/>
        <v>-51.77237539046584</v>
      </c>
    </row>
    <row r="13" spans="1:20" s="27" customFormat="1" ht="14.25" customHeight="1">
      <c r="A13" s="33" t="s">
        <v>62</v>
      </c>
      <c r="B13" s="34">
        <v>1380</v>
      </c>
      <c r="C13" s="34">
        <v>1218</v>
      </c>
      <c r="D13" s="34">
        <f t="shared" si="2"/>
        <v>688</v>
      </c>
      <c r="E13" s="34">
        <v>314</v>
      </c>
      <c r="F13" s="34">
        <v>473</v>
      </c>
      <c r="G13" s="34">
        <v>386</v>
      </c>
      <c r="H13" s="34">
        <v>0</v>
      </c>
      <c r="I13" s="34">
        <v>237</v>
      </c>
      <c r="J13" s="34">
        <v>0</v>
      </c>
      <c r="K13" s="34">
        <v>0</v>
      </c>
      <c r="L13" s="34">
        <v>0</v>
      </c>
      <c r="M13" s="34">
        <v>0</v>
      </c>
      <c r="N13" s="34">
        <v>-722</v>
      </c>
      <c r="O13" s="34">
        <f t="shared" si="4"/>
        <v>1906</v>
      </c>
      <c r="P13" s="34">
        <v>1461</v>
      </c>
      <c r="Q13" s="38">
        <f t="shared" si="5"/>
        <v>76.6526757607555</v>
      </c>
      <c r="R13" s="34">
        <v>1830</v>
      </c>
      <c r="S13" s="34">
        <f t="shared" si="1"/>
        <v>-369</v>
      </c>
      <c r="T13" s="38">
        <f t="shared" si="3"/>
        <v>-20.163934426229506</v>
      </c>
    </row>
    <row r="14" spans="1:20" s="27" customFormat="1" ht="14.25" customHeight="1">
      <c r="A14" s="35" t="s">
        <v>63</v>
      </c>
      <c r="B14" s="34">
        <v>25586</v>
      </c>
      <c r="C14" s="34">
        <v>21905</v>
      </c>
      <c r="D14" s="34">
        <f t="shared" si="2"/>
        <v>14256</v>
      </c>
      <c r="E14" s="34">
        <v>302</v>
      </c>
      <c r="F14" s="34">
        <v>13044</v>
      </c>
      <c r="G14" s="34">
        <v>4457</v>
      </c>
      <c r="H14" s="34">
        <v>0</v>
      </c>
      <c r="I14" s="34">
        <v>4391</v>
      </c>
      <c r="J14" s="34">
        <v>0</v>
      </c>
      <c r="K14" s="34">
        <v>-2</v>
      </c>
      <c r="L14" s="34">
        <v>0</v>
      </c>
      <c r="M14" s="34">
        <v>0</v>
      </c>
      <c r="N14" s="34">
        <v>-7936</v>
      </c>
      <c r="O14" s="34">
        <f t="shared" si="4"/>
        <v>36161</v>
      </c>
      <c r="P14" s="34">
        <v>30828</v>
      </c>
      <c r="Q14" s="38">
        <f t="shared" si="5"/>
        <v>85.25206714416083</v>
      </c>
      <c r="R14" s="34">
        <v>32197</v>
      </c>
      <c r="S14" s="34">
        <f t="shared" si="1"/>
        <v>-1369</v>
      </c>
      <c r="T14" s="38">
        <f t="shared" si="3"/>
        <v>-4.251948939342174</v>
      </c>
    </row>
    <row r="15" spans="1:20" s="27" customFormat="1" ht="14.25" customHeight="1">
      <c r="A15" s="33" t="s">
        <v>64</v>
      </c>
      <c r="B15" s="34">
        <v>6456</v>
      </c>
      <c r="C15" s="34">
        <v>6521</v>
      </c>
      <c r="D15" s="34">
        <f t="shared" si="2"/>
        <v>9160</v>
      </c>
      <c r="E15" s="34">
        <v>663</v>
      </c>
      <c r="F15" s="34">
        <v>7447</v>
      </c>
      <c r="G15" s="34">
        <v>792</v>
      </c>
      <c r="H15" s="34">
        <v>0</v>
      </c>
      <c r="I15" s="34">
        <v>240</v>
      </c>
      <c r="J15" s="34">
        <v>556</v>
      </c>
      <c r="K15" s="34">
        <v>17</v>
      </c>
      <c r="L15" s="34">
        <v>0</v>
      </c>
      <c r="M15" s="34">
        <v>29</v>
      </c>
      <c r="N15" s="34">
        <v>-584</v>
      </c>
      <c r="O15" s="34">
        <f t="shared" si="4"/>
        <v>15681</v>
      </c>
      <c r="P15" s="34">
        <v>14844</v>
      </c>
      <c r="Q15" s="38">
        <f t="shared" si="5"/>
        <v>94.66233020853262</v>
      </c>
      <c r="R15" s="34">
        <v>15521</v>
      </c>
      <c r="S15" s="34">
        <f t="shared" si="1"/>
        <v>-677</v>
      </c>
      <c r="T15" s="38">
        <f t="shared" si="3"/>
        <v>-4.361832356162618</v>
      </c>
    </row>
    <row r="16" spans="1:20" s="27" customFormat="1" ht="14.25" customHeight="1">
      <c r="A16" s="35" t="s">
        <v>65</v>
      </c>
      <c r="B16" s="34">
        <v>57</v>
      </c>
      <c r="C16" s="34">
        <v>534</v>
      </c>
      <c r="D16" s="34">
        <f t="shared" si="2"/>
        <v>2256</v>
      </c>
      <c r="E16" s="34">
        <v>177</v>
      </c>
      <c r="F16" s="34">
        <v>1913</v>
      </c>
      <c r="G16" s="34">
        <v>1342</v>
      </c>
      <c r="H16" s="34">
        <v>0</v>
      </c>
      <c r="I16" s="34">
        <v>37</v>
      </c>
      <c r="J16" s="34">
        <v>9</v>
      </c>
      <c r="K16" s="34">
        <v>1</v>
      </c>
      <c r="L16" s="34">
        <v>0</v>
      </c>
      <c r="M16" s="34">
        <v>0</v>
      </c>
      <c r="N16" s="34">
        <v>-1223</v>
      </c>
      <c r="O16" s="34">
        <f t="shared" si="4"/>
        <v>2790</v>
      </c>
      <c r="P16" s="34">
        <v>1143</v>
      </c>
      <c r="Q16" s="38">
        <f t="shared" si="5"/>
        <v>40.96774193548387</v>
      </c>
      <c r="R16" s="34">
        <v>1327</v>
      </c>
      <c r="S16" s="34">
        <f t="shared" si="1"/>
        <v>-184</v>
      </c>
      <c r="T16" s="38">
        <f t="shared" si="3"/>
        <v>-13.865862848530519</v>
      </c>
    </row>
    <row r="17" spans="1:20" s="27" customFormat="1" ht="14.25" customHeight="1">
      <c r="A17" s="33" t="s">
        <v>66</v>
      </c>
      <c r="B17" s="34">
        <v>8088</v>
      </c>
      <c r="C17" s="34">
        <v>7736</v>
      </c>
      <c r="D17" s="34">
        <f t="shared" si="2"/>
        <v>655</v>
      </c>
      <c r="E17" s="34">
        <v>1184</v>
      </c>
      <c r="F17" s="34">
        <v>200</v>
      </c>
      <c r="G17" s="34">
        <v>806</v>
      </c>
      <c r="H17" s="34">
        <v>0</v>
      </c>
      <c r="I17" s="34">
        <v>187</v>
      </c>
      <c r="J17" s="34">
        <v>0</v>
      </c>
      <c r="K17" s="34">
        <v>-44</v>
      </c>
      <c r="L17" s="34">
        <v>0</v>
      </c>
      <c r="M17" s="34">
        <v>0</v>
      </c>
      <c r="N17" s="34">
        <v>-1678</v>
      </c>
      <c r="O17" s="34">
        <f t="shared" si="4"/>
        <v>8391</v>
      </c>
      <c r="P17" s="34">
        <v>6586</v>
      </c>
      <c r="Q17" s="38">
        <f t="shared" si="5"/>
        <v>78.48885710880705</v>
      </c>
      <c r="R17" s="34">
        <v>11280</v>
      </c>
      <c r="S17" s="34">
        <f t="shared" si="1"/>
        <v>-4694</v>
      </c>
      <c r="T17" s="38">
        <f t="shared" si="3"/>
        <v>-41.61347517730496</v>
      </c>
    </row>
    <row r="18" spans="1:20" s="27" customFormat="1" ht="14.25" customHeight="1">
      <c r="A18" s="35" t="s">
        <v>67</v>
      </c>
      <c r="B18" s="34">
        <v>1824</v>
      </c>
      <c r="C18" s="34">
        <v>1715</v>
      </c>
      <c r="D18" s="34">
        <f t="shared" si="2"/>
        <v>1410</v>
      </c>
      <c r="E18" s="34">
        <v>683</v>
      </c>
      <c r="F18" s="34">
        <v>457</v>
      </c>
      <c r="G18" s="34">
        <v>1471</v>
      </c>
      <c r="H18" s="34">
        <v>0</v>
      </c>
      <c r="I18" s="34">
        <v>304</v>
      </c>
      <c r="J18" s="34">
        <v>0</v>
      </c>
      <c r="K18" s="34">
        <v>1</v>
      </c>
      <c r="L18" s="34">
        <v>0</v>
      </c>
      <c r="M18" s="34">
        <v>0</v>
      </c>
      <c r="N18" s="34">
        <v>-1506</v>
      </c>
      <c r="O18" s="34">
        <f t="shared" si="4"/>
        <v>3125</v>
      </c>
      <c r="P18" s="34">
        <v>2636</v>
      </c>
      <c r="Q18" s="38">
        <f t="shared" si="5"/>
        <v>84.352</v>
      </c>
      <c r="R18" s="34">
        <v>2536</v>
      </c>
      <c r="S18" s="34">
        <f t="shared" si="1"/>
        <v>100</v>
      </c>
      <c r="T18" s="38">
        <f t="shared" si="3"/>
        <v>3.943217665615142</v>
      </c>
    </row>
    <row r="19" spans="1:20" s="27" customFormat="1" ht="14.25" customHeight="1">
      <c r="A19" s="33" t="s">
        <v>68</v>
      </c>
      <c r="B19" s="34">
        <v>164</v>
      </c>
      <c r="C19" s="34">
        <v>194</v>
      </c>
      <c r="D19" s="34">
        <f t="shared" si="2"/>
        <v>94</v>
      </c>
      <c r="E19" s="34">
        <v>0</v>
      </c>
      <c r="F19" s="34">
        <v>111</v>
      </c>
      <c r="G19" s="34">
        <v>0</v>
      </c>
      <c r="H19" s="34">
        <v>0</v>
      </c>
      <c r="I19" s="34">
        <v>47</v>
      </c>
      <c r="J19" s="34">
        <v>0</v>
      </c>
      <c r="K19" s="34">
        <v>0</v>
      </c>
      <c r="L19" s="34">
        <v>0</v>
      </c>
      <c r="M19" s="34">
        <v>0</v>
      </c>
      <c r="N19" s="34">
        <v>-64</v>
      </c>
      <c r="O19" s="34">
        <f t="shared" si="4"/>
        <v>288</v>
      </c>
      <c r="P19" s="34">
        <v>177</v>
      </c>
      <c r="Q19" s="38"/>
      <c r="R19" s="34">
        <v>275</v>
      </c>
      <c r="S19" s="34">
        <f t="shared" si="1"/>
        <v>-98</v>
      </c>
      <c r="T19" s="38">
        <f t="shared" si="3"/>
        <v>-35.63636363636364</v>
      </c>
    </row>
    <row r="20" spans="1:20" s="27" customFormat="1" ht="14.25" customHeight="1">
      <c r="A20" s="62" t="s">
        <v>161</v>
      </c>
      <c r="B20" s="34">
        <v>0</v>
      </c>
      <c r="C20" s="34">
        <v>0</v>
      </c>
      <c r="D20" s="34">
        <f t="shared" si="2"/>
        <v>4545</v>
      </c>
      <c r="E20" s="34">
        <v>4341</v>
      </c>
      <c r="F20" s="34">
        <v>982</v>
      </c>
      <c r="G20" s="34">
        <v>288</v>
      </c>
      <c r="H20" s="34">
        <v>0</v>
      </c>
      <c r="I20" s="34">
        <v>17</v>
      </c>
      <c r="J20" s="34">
        <v>0</v>
      </c>
      <c r="K20" s="34">
        <v>0</v>
      </c>
      <c r="L20" s="34">
        <v>0</v>
      </c>
      <c r="M20" s="34">
        <v>0</v>
      </c>
      <c r="N20" s="34">
        <v>-1083</v>
      </c>
      <c r="O20" s="34">
        <f t="shared" si="4"/>
        <v>4545</v>
      </c>
      <c r="P20" s="34">
        <v>3354</v>
      </c>
      <c r="Q20" s="38">
        <f t="shared" si="5"/>
        <v>73.79537953795379</v>
      </c>
      <c r="R20" s="34">
        <v>1891</v>
      </c>
      <c r="S20" s="34">
        <f t="shared" si="1"/>
        <v>1463</v>
      </c>
      <c r="T20" s="38">
        <f t="shared" si="3"/>
        <v>77.36647276573242</v>
      </c>
    </row>
    <row r="21" spans="1:20" s="27" customFormat="1" ht="14.25" customHeight="1">
      <c r="A21" s="33" t="s">
        <v>69</v>
      </c>
      <c r="B21" s="34">
        <v>0</v>
      </c>
      <c r="C21" s="34">
        <v>0</v>
      </c>
      <c r="D21" s="34">
        <f t="shared" si="2"/>
        <v>3014</v>
      </c>
      <c r="E21" s="34">
        <v>1937</v>
      </c>
      <c r="F21" s="34"/>
      <c r="G21" s="34">
        <v>1166</v>
      </c>
      <c r="H21" s="34">
        <v>0</v>
      </c>
      <c r="I21" s="34">
        <v>65</v>
      </c>
      <c r="J21" s="34">
        <v>0</v>
      </c>
      <c r="K21" s="34">
        <v>0</v>
      </c>
      <c r="L21" s="34">
        <v>0</v>
      </c>
      <c r="M21" s="34">
        <v>0</v>
      </c>
      <c r="N21" s="34">
        <v>-154</v>
      </c>
      <c r="O21" s="34">
        <f t="shared" si="4"/>
        <v>3014</v>
      </c>
      <c r="P21" s="34">
        <v>1299</v>
      </c>
      <c r="Q21" s="38">
        <f t="shared" si="5"/>
        <v>43.09887193098872</v>
      </c>
      <c r="R21" s="34">
        <v>1787</v>
      </c>
      <c r="S21" s="34">
        <f t="shared" si="1"/>
        <v>-488</v>
      </c>
      <c r="T21" s="38">
        <f t="shared" si="3"/>
        <v>-27.30833799664242</v>
      </c>
    </row>
    <row r="22" spans="1:20" s="27" customFormat="1" ht="14.25" customHeight="1">
      <c r="A22" s="33" t="s">
        <v>70</v>
      </c>
      <c r="B22" s="34">
        <v>0</v>
      </c>
      <c r="C22" s="34">
        <v>0</v>
      </c>
      <c r="D22" s="34">
        <f t="shared" si="2"/>
        <v>34</v>
      </c>
      <c r="E22" s="34">
        <v>19</v>
      </c>
      <c r="F22" s="34">
        <v>15</v>
      </c>
      <c r="G22" s="34">
        <v>9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-9</v>
      </c>
      <c r="O22" s="34">
        <f t="shared" si="4"/>
        <v>34</v>
      </c>
      <c r="P22" s="34">
        <v>34</v>
      </c>
      <c r="Q22" s="38"/>
      <c r="R22" s="34">
        <v>120</v>
      </c>
      <c r="S22" s="34">
        <f t="shared" si="1"/>
        <v>-86</v>
      </c>
      <c r="T22" s="38"/>
    </row>
    <row r="23" spans="1:20" s="27" customFormat="1" ht="14.25" customHeight="1">
      <c r="A23" s="33" t="s">
        <v>71</v>
      </c>
      <c r="B23" s="34">
        <v>384</v>
      </c>
      <c r="C23" s="34">
        <v>331</v>
      </c>
      <c r="D23" s="34">
        <f t="shared" si="2"/>
        <v>31</v>
      </c>
      <c r="E23" s="34">
        <v>21</v>
      </c>
      <c r="F23" s="34"/>
      <c r="G23" s="34">
        <v>16</v>
      </c>
      <c r="H23" s="34">
        <v>0</v>
      </c>
      <c r="I23" s="34">
        <v>0</v>
      </c>
      <c r="J23" s="34">
        <v>0</v>
      </c>
      <c r="K23" s="34">
        <v>1</v>
      </c>
      <c r="L23" s="34">
        <v>0</v>
      </c>
      <c r="M23" s="34">
        <v>0</v>
      </c>
      <c r="N23" s="34">
        <v>-7</v>
      </c>
      <c r="O23" s="34">
        <f t="shared" si="4"/>
        <v>362</v>
      </c>
      <c r="P23" s="34">
        <v>340</v>
      </c>
      <c r="Q23" s="38">
        <f t="shared" si="5"/>
        <v>93.92265193370166</v>
      </c>
      <c r="R23" s="34">
        <v>116</v>
      </c>
      <c r="S23" s="34">
        <f t="shared" si="1"/>
        <v>224</v>
      </c>
      <c r="T23" s="38">
        <f t="shared" si="3"/>
        <v>193.10344827586206</v>
      </c>
    </row>
    <row r="24" spans="1:20" s="27" customFormat="1" ht="14.25" customHeight="1">
      <c r="A24" s="33" t="s">
        <v>72</v>
      </c>
      <c r="B24" s="34">
        <v>0</v>
      </c>
      <c r="C24" s="34">
        <v>0</v>
      </c>
      <c r="D24" s="34">
        <f t="shared" si="2"/>
        <v>9343</v>
      </c>
      <c r="E24" s="34">
        <v>4140</v>
      </c>
      <c r="F24" s="34">
        <v>4339</v>
      </c>
      <c r="G24" s="34">
        <v>973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-109</v>
      </c>
      <c r="O24" s="34">
        <f t="shared" si="4"/>
        <v>9343</v>
      </c>
      <c r="P24" s="34">
        <v>3274</v>
      </c>
      <c r="Q24" s="38">
        <f t="shared" si="5"/>
        <v>35.042277641014664</v>
      </c>
      <c r="R24" s="34">
        <v>3496</v>
      </c>
      <c r="S24" s="34">
        <f t="shared" si="1"/>
        <v>-222</v>
      </c>
      <c r="T24" s="38">
        <f t="shared" si="3"/>
        <v>-6.350114416475973</v>
      </c>
    </row>
    <row r="25" spans="1:20" s="27" customFormat="1" ht="14.25" customHeight="1">
      <c r="A25" s="33" t="s">
        <v>73</v>
      </c>
      <c r="B25" s="34">
        <v>219</v>
      </c>
      <c r="C25" s="34">
        <v>219</v>
      </c>
      <c r="D25" s="34">
        <f t="shared" si="2"/>
        <v>3</v>
      </c>
      <c r="E25" s="34">
        <v>2</v>
      </c>
      <c r="F25" s="34"/>
      <c r="G25" s="34">
        <v>6</v>
      </c>
      <c r="H25" s="34">
        <v>0</v>
      </c>
      <c r="I25" s="34">
        <v>63</v>
      </c>
      <c r="J25" s="34">
        <v>0</v>
      </c>
      <c r="K25" s="34">
        <v>1</v>
      </c>
      <c r="L25" s="34">
        <v>0</v>
      </c>
      <c r="M25" s="34">
        <v>0</v>
      </c>
      <c r="N25" s="34">
        <v>-69</v>
      </c>
      <c r="O25" s="34">
        <f t="shared" si="4"/>
        <v>222</v>
      </c>
      <c r="P25" s="34">
        <v>219</v>
      </c>
      <c r="Q25" s="38">
        <f t="shared" si="5"/>
        <v>98.64864864864865</v>
      </c>
      <c r="R25" s="34">
        <v>1330</v>
      </c>
      <c r="S25" s="34">
        <f t="shared" si="1"/>
        <v>-1111</v>
      </c>
      <c r="T25" s="38">
        <f t="shared" si="3"/>
        <v>-83.53383458646616</v>
      </c>
    </row>
    <row r="26" spans="1:20" s="27" customFormat="1" ht="14.25" customHeight="1">
      <c r="A26" s="36" t="s">
        <v>74</v>
      </c>
      <c r="B26" s="36">
        <v>504</v>
      </c>
      <c r="C26" s="36">
        <v>507</v>
      </c>
      <c r="D26" s="34">
        <f t="shared" si="2"/>
        <v>-24</v>
      </c>
      <c r="E26" s="36">
        <v>30</v>
      </c>
      <c r="F26" s="36"/>
      <c r="G26" s="36">
        <v>27</v>
      </c>
      <c r="H26" s="36">
        <v>0</v>
      </c>
      <c r="I26" s="36">
        <v>0</v>
      </c>
      <c r="J26" s="36">
        <v>0</v>
      </c>
      <c r="K26" s="36">
        <v>-1</v>
      </c>
      <c r="L26" s="36">
        <v>0</v>
      </c>
      <c r="M26" s="36">
        <v>0</v>
      </c>
      <c r="N26" s="36">
        <v>-80</v>
      </c>
      <c r="O26" s="34">
        <f t="shared" si="4"/>
        <v>483</v>
      </c>
      <c r="P26" s="36">
        <v>471</v>
      </c>
      <c r="Q26" s="36"/>
      <c r="R26" s="36">
        <v>341</v>
      </c>
      <c r="S26" s="34">
        <f t="shared" si="1"/>
        <v>130</v>
      </c>
      <c r="T26" s="36"/>
    </row>
    <row r="27" spans="1:20" s="27" customFormat="1" ht="14.25" customHeight="1">
      <c r="A27" s="33" t="s">
        <v>75</v>
      </c>
      <c r="B27" s="34">
        <v>1800</v>
      </c>
      <c r="C27" s="34">
        <v>1800</v>
      </c>
      <c r="D27" s="34">
        <f t="shared" si="2"/>
        <v>-1800</v>
      </c>
      <c r="E27" s="34">
        <v>0</v>
      </c>
      <c r="F27" s="34"/>
      <c r="G27" s="34">
        <v>0</v>
      </c>
      <c r="H27" s="34">
        <v>0</v>
      </c>
      <c r="I27" s="34">
        <v>0</v>
      </c>
      <c r="J27" s="34">
        <v>-995</v>
      </c>
      <c r="K27" s="34">
        <v>0</v>
      </c>
      <c r="L27" s="34">
        <v>0</v>
      </c>
      <c r="M27" s="34">
        <v>0</v>
      </c>
      <c r="N27" s="34">
        <v>-805</v>
      </c>
      <c r="O27" s="34">
        <f t="shared" si="4"/>
        <v>0</v>
      </c>
      <c r="P27" s="34">
        <v>0</v>
      </c>
      <c r="Q27" s="38"/>
      <c r="R27" s="34">
        <v>0</v>
      </c>
      <c r="S27" s="34">
        <f t="shared" si="1"/>
        <v>0</v>
      </c>
      <c r="T27" s="38"/>
    </row>
    <row r="28" spans="1:20" s="27" customFormat="1" ht="14.25" customHeight="1">
      <c r="A28" s="33" t="s">
        <v>76</v>
      </c>
      <c r="B28" s="34">
        <v>451</v>
      </c>
      <c r="C28" s="34">
        <v>148</v>
      </c>
      <c r="D28" s="34">
        <f t="shared" si="2"/>
        <v>1985</v>
      </c>
      <c r="E28" s="34">
        <v>86</v>
      </c>
      <c r="F28" s="34">
        <f>15449-12911</f>
        <v>2538</v>
      </c>
      <c r="G28" s="34">
        <v>0</v>
      </c>
      <c r="H28" s="34">
        <v>15</v>
      </c>
      <c r="I28" s="34">
        <v>6660</v>
      </c>
      <c r="J28" s="34">
        <v>430</v>
      </c>
      <c r="K28" s="34">
        <v>-501</v>
      </c>
      <c r="L28" s="34">
        <v>11289</v>
      </c>
      <c r="M28" s="34">
        <v>0</v>
      </c>
      <c r="N28" s="34">
        <v>-18532</v>
      </c>
      <c r="O28" s="34">
        <f t="shared" si="4"/>
        <v>2133</v>
      </c>
      <c r="P28" s="34">
        <v>1005</v>
      </c>
      <c r="Q28" s="38">
        <f>P28/O28*100</f>
        <v>47.11673699015471</v>
      </c>
      <c r="R28" s="34">
        <v>441</v>
      </c>
      <c r="S28" s="34">
        <f t="shared" si="1"/>
        <v>564</v>
      </c>
      <c r="T28" s="38">
        <f t="shared" si="3"/>
        <v>127.89115646258504</v>
      </c>
    </row>
    <row r="29" spans="1:20" s="27" customFormat="1" ht="14.25" customHeight="1">
      <c r="A29" s="33" t="s">
        <v>77</v>
      </c>
      <c r="B29" s="34">
        <v>4625</v>
      </c>
      <c r="C29" s="34">
        <v>0</v>
      </c>
      <c r="D29" s="34">
        <f t="shared" si="2"/>
        <v>8832</v>
      </c>
      <c r="E29" s="34">
        <v>0</v>
      </c>
      <c r="F29" s="34"/>
      <c r="G29" s="34">
        <v>0</v>
      </c>
      <c r="H29" s="34">
        <v>0</v>
      </c>
      <c r="I29" s="34">
        <v>8832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4"/>
        <v>8832</v>
      </c>
      <c r="P29" s="34">
        <v>8832</v>
      </c>
      <c r="Q29" s="38">
        <f>P29/O29*100</f>
        <v>100</v>
      </c>
      <c r="R29" s="34">
        <v>8697</v>
      </c>
      <c r="S29" s="34">
        <f t="shared" si="1"/>
        <v>135</v>
      </c>
      <c r="T29" s="38">
        <f t="shared" si="3"/>
        <v>1.552259399793032</v>
      </c>
    </row>
    <row r="30" spans="1:20" ht="14.25" customHeight="1">
      <c r="A30" s="33" t="s">
        <v>78</v>
      </c>
      <c r="B30" s="34">
        <v>30</v>
      </c>
      <c r="C30" s="34">
        <v>32</v>
      </c>
      <c r="D30" s="34">
        <f t="shared" si="2"/>
        <v>0</v>
      </c>
      <c r="E30" s="34">
        <v>0</v>
      </c>
      <c r="F30" s="34"/>
      <c r="G30" s="34">
        <v>0</v>
      </c>
      <c r="H30" s="34">
        <v>0</v>
      </c>
      <c r="I30" s="34">
        <v>0</v>
      </c>
      <c r="J30" s="34">
        <v>0</v>
      </c>
      <c r="K30" s="34">
        <v>1</v>
      </c>
      <c r="L30" s="34">
        <v>0</v>
      </c>
      <c r="M30" s="34">
        <v>0</v>
      </c>
      <c r="N30" s="34">
        <v>-1</v>
      </c>
      <c r="O30" s="34">
        <f t="shared" si="4"/>
        <v>32</v>
      </c>
      <c r="P30" s="34">
        <v>32</v>
      </c>
      <c r="Q30" s="38">
        <f>P30/O30*100</f>
        <v>100</v>
      </c>
      <c r="R30" s="34">
        <v>9</v>
      </c>
      <c r="S30" s="34">
        <f t="shared" si="1"/>
        <v>23</v>
      </c>
      <c r="T30" s="38">
        <f t="shared" si="3"/>
        <v>255.55555555555554</v>
      </c>
    </row>
    <row r="31" spans="1:20" ht="14.25" customHeight="1">
      <c r="A31" s="93" t="s">
        <v>163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</sheetData>
  <sheetProtection/>
  <mergeCells count="24">
    <mergeCell ref="S4:T5"/>
    <mergeCell ref="M5:M6"/>
    <mergeCell ref="N5:N6"/>
    <mergeCell ref="O4:O6"/>
    <mergeCell ref="P4:P6"/>
    <mergeCell ref="Q4:Q6"/>
    <mergeCell ref="R4:R6"/>
    <mergeCell ref="F5:F6"/>
    <mergeCell ref="G5:G6"/>
    <mergeCell ref="I5:I6"/>
    <mergeCell ref="J5:J6"/>
    <mergeCell ref="K5:K6"/>
    <mergeCell ref="L5:L6"/>
    <mergeCell ref="H5:H6"/>
    <mergeCell ref="A1:T1"/>
    <mergeCell ref="A2:T2"/>
    <mergeCell ref="A3:T3"/>
    <mergeCell ref="D4:N4"/>
    <mergeCell ref="A31:T31"/>
    <mergeCell ref="A4:A6"/>
    <mergeCell ref="B4:B6"/>
    <mergeCell ref="C4:C6"/>
    <mergeCell ref="D5:D6"/>
    <mergeCell ref="E5:E6"/>
  </mergeCells>
  <printOptions horizontalCentered="1"/>
  <pageMargins left="0.39" right="0.39" top="0.79" bottom="0.59" header="0.39" footer="0.3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A1" sqref="A1:IV1"/>
    </sheetView>
  </sheetViews>
  <sheetFormatPr defaultColWidth="9.00390625" defaultRowHeight="14.25"/>
  <cols>
    <col min="1" max="1" width="52.625" style="25" customWidth="1"/>
    <col min="2" max="2" width="12.50390625" style="25" customWidth="1"/>
    <col min="3" max="3" width="52.625" style="25" customWidth="1"/>
    <col min="4" max="4" width="12.50390625" style="25" customWidth="1"/>
    <col min="5" max="16384" width="9.00390625" style="25" customWidth="1"/>
  </cols>
  <sheetData>
    <row r="1" spans="1:4" s="19" customFormat="1" ht="19.5" customHeight="1">
      <c r="A1" s="89" t="s">
        <v>79</v>
      </c>
      <c r="B1" s="89"/>
      <c r="C1" s="89"/>
      <c r="D1" s="89"/>
    </row>
    <row r="2" spans="1:4" ht="37.5" customHeight="1">
      <c r="A2" s="90" t="s">
        <v>147</v>
      </c>
      <c r="B2" s="90"/>
      <c r="C2" s="90"/>
      <c r="D2" s="90"/>
    </row>
    <row r="3" spans="1:4" s="19" customFormat="1" ht="19.5" customHeight="1">
      <c r="A3" s="78" t="s">
        <v>4</v>
      </c>
      <c r="B3" s="79"/>
      <c r="C3" s="79"/>
      <c r="D3" s="79"/>
    </row>
    <row r="4" spans="1:4" s="19" customFormat="1" ht="19.5" customHeight="1">
      <c r="A4" s="15" t="s">
        <v>80</v>
      </c>
      <c r="B4" s="15" t="s">
        <v>81</v>
      </c>
      <c r="C4" s="15" t="s">
        <v>82</v>
      </c>
      <c r="D4" s="15" t="s">
        <v>81</v>
      </c>
    </row>
    <row r="5" spans="1:4" s="19" customFormat="1" ht="19.5" customHeight="1">
      <c r="A5" s="26" t="s">
        <v>83</v>
      </c>
      <c r="B5" s="20">
        <f>SUM(B6:B8)</f>
        <v>0</v>
      </c>
      <c r="C5" s="26" t="s">
        <v>84</v>
      </c>
      <c r="D5" s="20">
        <f>SUM(D6:D12)</f>
        <v>51515</v>
      </c>
    </row>
    <row r="6" spans="1:4" s="19" customFormat="1" ht="19.5" customHeight="1">
      <c r="A6" s="23"/>
      <c r="B6" s="24"/>
      <c r="C6" s="23" t="s">
        <v>149</v>
      </c>
      <c r="D6" s="24">
        <v>67</v>
      </c>
    </row>
    <row r="7" spans="1:4" s="19" customFormat="1" ht="19.5" customHeight="1">
      <c r="A7" s="23"/>
      <c r="B7" s="24"/>
      <c r="C7" s="23" t="s">
        <v>150</v>
      </c>
      <c r="D7" s="24">
        <v>2</v>
      </c>
    </row>
    <row r="8" spans="1:4" s="19" customFormat="1" ht="19.5" customHeight="1">
      <c r="A8" s="23"/>
      <c r="B8" s="24"/>
      <c r="C8" s="23" t="s">
        <v>151</v>
      </c>
      <c r="D8" s="24">
        <v>6227</v>
      </c>
    </row>
    <row r="9" spans="1:4" s="19" customFormat="1" ht="19.5" customHeight="1">
      <c r="A9" s="23"/>
      <c r="B9" s="24"/>
      <c r="C9" s="23" t="s">
        <v>85</v>
      </c>
      <c r="D9" s="24">
        <v>38233</v>
      </c>
    </row>
    <row r="10" spans="1:4" s="19" customFormat="1" ht="19.5" customHeight="1">
      <c r="A10" s="23"/>
      <c r="B10" s="24"/>
      <c r="C10" s="23" t="s">
        <v>86</v>
      </c>
      <c r="D10" s="24">
        <v>3353</v>
      </c>
    </row>
    <row r="11" spans="1:4" s="19" customFormat="1" ht="19.5" customHeight="1">
      <c r="A11" s="23"/>
      <c r="B11" s="24"/>
      <c r="C11" s="23" t="s">
        <v>87</v>
      </c>
      <c r="D11" s="24">
        <v>42</v>
      </c>
    </row>
    <row r="12" spans="1:4" s="19" customFormat="1" ht="19.5" customHeight="1">
      <c r="A12" s="23"/>
      <c r="B12" s="24"/>
      <c r="C12" s="23" t="s">
        <v>148</v>
      </c>
      <c r="D12" s="24">
        <v>3591</v>
      </c>
    </row>
    <row r="13" spans="1:4" s="19" customFormat="1" ht="19.5" customHeight="1">
      <c r="A13" s="26" t="s">
        <v>88</v>
      </c>
      <c r="B13" s="20">
        <f>SUM(B14:B15)</f>
        <v>49966</v>
      </c>
      <c r="C13" s="26" t="s">
        <v>89</v>
      </c>
      <c r="D13" s="20">
        <v>-150</v>
      </c>
    </row>
    <row r="14" spans="1:4" s="19" customFormat="1" ht="19.5" customHeight="1">
      <c r="A14" s="23" t="s">
        <v>164</v>
      </c>
      <c r="B14" s="24">
        <v>45875</v>
      </c>
      <c r="C14" s="14"/>
      <c r="D14" s="24"/>
    </row>
    <row r="15" spans="1:4" s="19" customFormat="1" ht="19.5" customHeight="1">
      <c r="A15" s="23" t="s">
        <v>165</v>
      </c>
      <c r="B15" s="24">
        <v>4091</v>
      </c>
      <c r="C15" s="14"/>
      <c r="D15" s="24"/>
    </row>
    <row r="16" spans="1:4" s="19" customFormat="1" ht="19.5" customHeight="1">
      <c r="A16" s="26" t="s">
        <v>90</v>
      </c>
      <c r="B16" s="20">
        <v>37900</v>
      </c>
      <c r="C16" s="26" t="s">
        <v>91</v>
      </c>
      <c r="D16" s="20">
        <v>17276</v>
      </c>
    </row>
    <row r="17" spans="1:4" s="19" customFormat="1" ht="19.5" customHeight="1">
      <c r="A17" s="56" t="s">
        <v>212</v>
      </c>
      <c r="B17" s="20">
        <v>37900</v>
      </c>
      <c r="C17" s="56" t="s">
        <v>211</v>
      </c>
      <c r="D17" s="20">
        <v>17276</v>
      </c>
    </row>
    <row r="18" spans="1:4" s="19" customFormat="1" ht="19.5" customHeight="1">
      <c r="A18" s="26" t="s">
        <v>92</v>
      </c>
      <c r="B18" s="20">
        <v>0</v>
      </c>
      <c r="C18" s="26" t="s">
        <v>93</v>
      </c>
      <c r="D18" s="20">
        <v>18887</v>
      </c>
    </row>
    <row r="19" spans="1:4" s="19" customFormat="1" ht="19.5" customHeight="1">
      <c r="A19" s="26" t="s">
        <v>94</v>
      </c>
      <c r="B19" s="20">
        <v>1718</v>
      </c>
      <c r="C19" s="26" t="s">
        <v>95</v>
      </c>
      <c r="D19" s="20">
        <f>B20-D5-D13-D16-D18</f>
        <v>2056</v>
      </c>
    </row>
    <row r="20" spans="1:4" s="19" customFormat="1" ht="19.5" customHeight="1">
      <c r="A20" s="12" t="s">
        <v>96</v>
      </c>
      <c r="B20" s="20">
        <f>SUM(B5,B13,B19,B16,B18)</f>
        <v>89584</v>
      </c>
      <c r="C20" s="12" t="s">
        <v>97</v>
      </c>
      <c r="D20" s="20">
        <f>SUM(D5,D13,D19,D16,D18)</f>
        <v>89584</v>
      </c>
    </row>
  </sheetData>
  <sheetProtection/>
  <mergeCells count="3">
    <mergeCell ref="A1:D1"/>
    <mergeCell ref="A2:D2"/>
    <mergeCell ref="A3:D3"/>
  </mergeCells>
  <printOptions horizontalCentered="1"/>
  <pageMargins left="0.39" right="0.39" top="0.79" bottom="0.59" header="0.39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9" sqref="F9:H9"/>
    </sheetView>
  </sheetViews>
  <sheetFormatPr defaultColWidth="9.00390625" defaultRowHeight="14.25"/>
  <cols>
    <col min="1" max="1" width="43.75390625" style="19" customWidth="1"/>
    <col min="2" max="4" width="9.125" style="19" customWidth="1"/>
    <col min="5" max="5" width="31.25390625" style="19" customWidth="1"/>
    <col min="6" max="8" width="9.125" style="19" customWidth="1"/>
    <col min="9" max="16384" width="9.00390625" style="19" customWidth="1"/>
  </cols>
  <sheetData>
    <row r="1" spans="1:8" ht="22.5" customHeight="1">
      <c r="A1" s="96" t="s">
        <v>98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152</v>
      </c>
      <c r="B2" s="97"/>
      <c r="C2" s="97"/>
      <c r="D2" s="97"/>
      <c r="E2" s="97"/>
      <c r="F2" s="97"/>
      <c r="G2" s="97"/>
      <c r="H2" s="97"/>
    </row>
    <row r="3" spans="1:8" ht="22.5" customHeight="1">
      <c r="A3" s="79" t="s">
        <v>2</v>
      </c>
      <c r="B3" s="79"/>
      <c r="C3" s="79"/>
      <c r="D3" s="79"/>
      <c r="E3" s="79"/>
      <c r="F3" s="79"/>
      <c r="G3" s="79"/>
      <c r="H3" s="79"/>
    </row>
    <row r="4" spans="1:8" s="18" customFormat="1" ht="37.5" customHeight="1">
      <c r="A4" s="20" t="s">
        <v>99</v>
      </c>
      <c r="B4" s="21" t="s">
        <v>100</v>
      </c>
      <c r="C4" s="21" t="s">
        <v>101</v>
      </c>
      <c r="D4" s="20" t="s">
        <v>102</v>
      </c>
      <c r="E4" s="20" t="s">
        <v>103</v>
      </c>
      <c r="F4" s="21" t="s">
        <v>100</v>
      </c>
      <c r="G4" s="21" t="s">
        <v>101</v>
      </c>
      <c r="H4" s="20" t="s">
        <v>102</v>
      </c>
    </row>
    <row r="5" spans="1:8" s="18" customFormat="1" ht="22.5" customHeight="1">
      <c r="A5" s="22" t="s">
        <v>104</v>
      </c>
      <c r="B5" s="20">
        <f>SUM(B6)</f>
        <v>454</v>
      </c>
      <c r="C5" s="20">
        <f>SUM(C6)</f>
        <v>454</v>
      </c>
      <c r="D5" s="20">
        <f>SUM(D6)</f>
        <v>454</v>
      </c>
      <c r="E5" s="22" t="s">
        <v>105</v>
      </c>
      <c r="F5" s="20">
        <f>SUM(F6)</f>
        <v>390</v>
      </c>
      <c r="G5" s="20">
        <f>SUM(G6)</f>
        <v>390</v>
      </c>
      <c r="H5" s="20">
        <f>SUM(H6)</f>
        <v>390</v>
      </c>
    </row>
    <row r="6" spans="1:8" s="18" customFormat="1" ht="22.5" customHeight="1">
      <c r="A6" s="22" t="s">
        <v>213</v>
      </c>
      <c r="B6" s="20">
        <f>SUM(B7:B7)</f>
        <v>454</v>
      </c>
      <c r="C6" s="20">
        <f>SUM(C7:C7)</f>
        <v>454</v>
      </c>
      <c r="D6" s="20">
        <f>SUM(D7:D7)</f>
        <v>454</v>
      </c>
      <c r="E6" s="22" t="s">
        <v>214</v>
      </c>
      <c r="F6" s="20">
        <f>SUM(F7:F7)</f>
        <v>390</v>
      </c>
      <c r="G6" s="20">
        <f>SUM(G7:G7)</f>
        <v>390</v>
      </c>
      <c r="H6" s="20">
        <f>SUM(H7:H7)</f>
        <v>390</v>
      </c>
    </row>
    <row r="7" spans="1:8" ht="22.5" customHeight="1">
      <c r="A7" s="23" t="s">
        <v>153</v>
      </c>
      <c r="B7" s="24">
        <v>454</v>
      </c>
      <c r="C7" s="24">
        <v>454</v>
      </c>
      <c r="D7" s="24">
        <v>454</v>
      </c>
      <c r="E7" s="23" t="s">
        <v>215</v>
      </c>
      <c r="F7" s="24">
        <v>390</v>
      </c>
      <c r="G7" s="24">
        <v>390</v>
      </c>
      <c r="H7" s="24">
        <v>390</v>
      </c>
    </row>
    <row r="8" spans="1:8" ht="22.5" customHeight="1">
      <c r="A8" s="23"/>
      <c r="B8" s="24"/>
      <c r="C8" s="24"/>
      <c r="D8" s="24"/>
      <c r="E8" s="23"/>
      <c r="F8" s="24"/>
      <c r="G8" s="24"/>
      <c r="H8" s="24"/>
    </row>
    <row r="9" spans="1:8" s="18" customFormat="1" ht="22.5" customHeight="1">
      <c r="A9" s="26" t="s">
        <v>158</v>
      </c>
      <c r="B9" s="20">
        <v>0</v>
      </c>
      <c r="C9" s="20">
        <v>0</v>
      </c>
      <c r="D9" s="20">
        <v>11</v>
      </c>
      <c r="E9" s="26" t="s">
        <v>159</v>
      </c>
      <c r="F9" s="20">
        <v>0</v>
      </c>
      <c r="G9" s="20">
        <v>0</v>
      </c>
      <c r="H9" s="20">
        <v>0</v>
      </c>
    </row>
    <row r="10" spans="1:8" ht="22.5" customHeight="1">
      <c r="A10" s="23"/>
      <c r="B10" s="24"/>
      <c r="C10" s="24"/>
      <c r="D10" s="24"/>
      <c r="E10" s="23"/>
      <c r="F10" s="24"/>
      <c r="G10" s="24"/>
      <c r="H10" s="24"/>
    </row>
    <row r="11" spans="1:8" s="18" customFormat="1" ht="22.5" customHeight="1">
      <c r="A11" s="26" t="s">
        <v>154</v>
      </c>
      <c r="B11" s="20">
        <v>0</v>
      </c>
      <c r="C11" s="20">
        <v>0</v>
      </c>
      <c r="D11" s="20">
        <v>0</v>
      </c>
      <c r="E11" s="26" t="s">
        <v>156</v>
      </c>
      <c r="F11" s="20">
        <v>0</v>
      </c>
      <c r="G11" s="20">
        <v>0</v>
      </c>
      <c r="H11" s="20">
        <v>0</v>
      </c>
    </row>
    <row r="12" spans="1:8" ht="22.5" customHeight="1">
      <c r="A12" s="23"/>
      <c r="B12" s="24"/>
      <c r="C12" s="24"/>
      <c r="D12" s="24"/>
      <c r="E12" s="23"/>
      <c r="F12" s="24"/>
      <c r="G12" s="24"/>
      <c r="H12" s="24"/>
    </row>
    <row r="13" spans="1:8" s="18" customFormat="1" ht="22.5" customHeight="1">
      <c r="A13" s="26" t="s">
        <v>155</v>
      </c>
      <c r="B13" s="20">
        <v>63</v>
      </c>
      <c r="C13" s="20">
        <v>63</v>
      </c>
      <c r="D13" s="20">
        <v>63</v>
      </c>
      <c r="E13" s="26" t="s">
        <v>157</v>
      </c>
      <c r="F13" s="20">
        <f>B15-F5-F11</f>
        <v>127</v>
      </c>
      <c r="G13" s="20">
        <f>C15-G5-G11</f>
        <v>127</v>
      </c>
      <c r="H13" s="20">
        <f>D15-H5-H11</f>
        <v>138</v>
      </c>
    </row>
    <row r="14" spans="1:8" ht="22.5" customHeight="1">
      <c r="A14" s="23"/>
      <c r="B14" s="24"/>
      <c r="C14" s="24"/>
      <c r="D14" s="24"/>
      <c r="E14" s="23"/>
      <c r="F14" s="24"/>
      <c r="G14" s="24"/>
      <c r="H14" s="24"/>
    </row>
    <row r="15" spans="1:8" s="18" customFormat="1" ht="22.5" customHeight="1">
      <c r="A15" s="20" t="s">
        <v>106</v>
      </c>
      <c r="B15" s="20">
        <f>SUM(B5,B9,B11,B13)</f>
        <v>517</v>
      </c>
      <c r="C15" s="20">
        <f>SUM(C5,C9,C11,C13)</f>
        <v>517</v>
      </c>
      <c r="D15" s="20">
        <f>SUM(D5,D9,D11,D13)</f>
        <v>528</v>
      </c>
      <c r="E15" s="20" t="s">
        <v>107</v>
      </c>
      <c r="F15" s="20">
        <f>SUM(F5,F11,F13)</f>
        <v>517</v>
      </c>
      <c r="G15" s="20">
        <f>SUM(G5,G11,G13)</f>
        <v>517</v>
      </c>
      <c r="H15" s="20">
        <f>SUM(H5,H11,H13)</f>
        <v>528</v>
      </c>
    </row>
  </sheetData>
  <sheetProtection/>
  <mergeCells count="3">
    <mergeCell ref="A1:H1"/>
    <mergeCell ref="A2:H2"/>
    <mergeCell ref="A3:H3"/>
  </mergeCells>
  <printOptions horizontalCentered="1"/>
  <pageMargins left="0.39" right="0.39" top="0.79" bottom="0.59" header="0.3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2" sqref="A22"/>
    </sheetView>
  </sheetViews>
  <sheetFormatPr defaultColWidth="9.00390625" defaultRowHeight="14.25"/>
  <cols>
    <col min="1" max="1" width="37.50390625" style="4" customWidth="1"/>
    <col min="2" max="2" width="18.125" style="4" customWidth="1"/>
    <col min="3" max="3" width="37.50390625" style="4" customWidth="1"/>
    <col min="4" max="5" width="18.125" style="4" customWidth="1"/>
    <col min="6" max="9" width="11.25390625" style="4" hidden="1" customWidth="1"/>
    <col min="10" max="10" width="9.00390625" style="4" hidden="1" customWidth="1"/>
    <col min="11" max="16384" width="9.00390625" style="4" customWidth="1"/>
  </cols>
  <sheetData>
    <row r="1" spans="1:9" s="1" customFormat="1" ht="22.5" customHeight="1">
      <c r="A1" s="76" t="s">
        <v>108</v>
      </c>
      <c r="B1" s="76"/>
      <c r="C1" s="76"/>
      <c r="D1" s="76"/>
      <c r="E1" s="76"/>
      <c r="F1" s="5"/>
      <c r="G1" s="5"/>
      <c r="H1" s="6"/>
      <c r="I1" s="6"/>
    </row>
    <row r="2" spans="1:9" ht="37.5" customHeight="1">
      <c r="A2" s="77" t="s">
        <v>160</v>
      </c>
      <c r="B2" s="77"/>
      <c r="C2" s="77"/>
      <c r="D2" s="77"/>
      <c r="E2" s="77"/>
      <c r="F2" s="7"/>
      <c r="G2" s="7"/>
      <c r="H2" s="8"/>
      <c r="I2" s="8"/>
    </row>
    <row r="3" spans="1:9" s="2" customFormat="1" ht="22.5" customHeight="1">
      <c r="A3" s="9"/>
      <c r="B3" s="9"/>
      <c r="C3" s="9"/>
      <c r="D3" s="9"/>
      <c r="E3" s="10" t="s">
        <v>4</v>
      </c>
      <c r="F3" s="11"/>
      <c r="G3" s="11"/>
      <c r="H3" s="11"/>
      <c r="I3" s="11"/>
    </row>
    <row r="4" spans="1:7" s="3" customFormat="1" ht="22.5" customHeight="1">
      <c r="A4" s="12" t="s">
        <v>109</v>
      </c>
      <c r="B4" s="12" t="s">
        <v>110</v>
      </c>
      <c r="C4" s="12" t="s">
        <v>109</v>
      </c>
      <c r="D4" s="12" t="s">
        <v>111</v>
      </c>
      <c r="E4" s="12" t="s">
        <v>112</v>
      </c>
      <c r="F4" s="13"/>
      <c r="G4" s="13"/>
    </row>
    <row r="5" spans="1:9" s="2" customFormat="1" ht="22.5" customHeight="1">
      <c r="A5" s="14" t="s">
        <v>113</v>
      </c>
      <c r="B5" s="15"/>
      <c r="C5" s="14" t="s">
        <v>113</v>
      </c>
      <c r="D5" s="15"/>
      <c r="E5" s="15"/>
      <c r="F5" s="16" t="s">
        <v>110</v>
      </c>
      <c r="G5" s="16" t="s">
        <v>111</v>
      </c>
      <c r="H5" s="2" t="s">
        <v>114</v>
      </c>
      <c r="I5" s="2" t="s">
        <v>115</v>
      </c>
    </row>
    <row r="6" spans="1:10" s="2" customFormat="1" ht="22.5" customHeight="1">
      <c r="A6" s="14" t="s">
        <v>116</v>
      </c>
      <c r="B6" s="15">
        <v>5166</v>
      </c>
      <c r="C6" s="14" t="s">
        <v>116</v>
      </c>
      <c r="D6" s="15">
        <v>4005</v>
      </c>
      <c r="E6" s="15">
        <f>B6-D6</f>
        <v>1161</v>
      </c>
      <c r="F6" s="16">
        <v>4400</v>
      </c>
      <c r="G6" s="16">
        <v>3449</v>
      </c>
      <c r="H6" s="2">
        <v>951</v>
      </c>
      <c r="I6" s="2">
        <v>6774</v>
      </c>
      <c r="J6" s="2">
        <f>B6-D6+I6</f>
        <v>7935</v>
      </c>
    </row>
    <row r="7" spans="1:10" s="2" customFormat="1" ht="22.5" customHeight="1">
      <c r="A7" s="14" t="s">
        <v>117</v>
      </c>
      <c r="B7" s="15">
        <v>16864</v>
      </c>
      <c r="C7" s="14" t="s">
        <v>117</v>
      </c>
      <c r="D7" s="15">
        <v>18082</v>
      </c>
      <c r="E7" s="15">
        <f>B7-D7</f>
        <v>-1218</v>
      </c>
      <c r="F7" s="16">
        <v>15684</v>
      </c>
      <c r="G7" s="16">
        <v>16503</v>
      </c>
      <c r="H7" s="2">
        <v>-819</v>
      </c>
      <c r="I7" s="2">
        <v>1070</v>
      </c>
      <c r="J7" s="2">
        <f>B7-D7+I7</f>
        <v>-148</v>
      </c>
    </row>
    <row r="8" spans="1:7" s="2" customFormat="1" ht="22.5" customHeight="1">
      <c r="A8" s="14" t="s">
        <v>118</v>
      </c>
      <c r="B8" s="15"/>
      <c r="C8" s="14" t="s">
        <v>118</v>
      </c>
      <c r="D8" s="15"/>
      <c r="E8" s="15"/>
      <c r="F8" s="16"/>
      <c r="G8" s="16"/>
    </row>
    <row r="9" spans="1:7" s="2" customFormat="1" ht="22.5" customHeight="1">
      <c r="A9" s="14" t="s">
        <v>119</v>
      </c>
      <c r="B9" s="15"/>
      <c r="C9" s="14" t="s">
        <v>119</v>
      </c>
      <c r="D9" s="15"/>
      <c r="E9" s="15"/>
      <c r="F9" s="16"/>
      <c r="G9" s="16"/>
    </row>
    <row r="10" spans="1:7" s="2" customFormat="1" ht="22.5" customHeight="1">
      <c r="A10" s="14" t="s">
        <v>120</v>
      </c>
      <c r="B10" s="15"/>
      <c r="C10" s="14" t="s">
        <v>120</v>
      </c>
      <c r="D10" s="15"/>
      <c r="E10" s="15"/>
      <c r="F10" s="16"/>
      <c r="G10" s="16"/>
    </row>
    <row r="11" spans="1:7" s="2" customFormat="1" ht="22.5" customHeight="1">
      <c r="A11" s="14" t="s">
        <v>121</v>
      </c>
      <c r="B11" s="15"/>
      <c r="C11" s="14" t="s">
        <v>121</v>
      </c>
      <c r="D11" s="15"/>
      <c r="E11" s="15"/>
      <c r="F11" s="16"/>
      <c r="G11" s="16"/>
    </row>
    <row r="12" spans="1:7" s="2" customFormat="1" ht="22.5" customHeight="1">
      <c r="A12" s="14" t="s">
        <v>122</v>
      </c>
      <c r="B12" s="15"/>
      <c r="C12" s="14" t="s">
        <v>122</v>
      </c>
      <c r="D12" s="15"/>
      <c r="E12" s="15"/>
      <c r="F12" s="16"/>
      <c r="G12" s="16"/>
    </row>
    <row r="13" spans="1:7" s="3" customFormat="1" ht="22.5" customHeight="1">
      <c r="A13" s="12" t="s">
        <v>123</v>
      </c>
      <c r="B13" s="12">
        <f>SUM(B5:B12)</f>
        <v>22030</v>
      </c>
      <c r="C13" s="12" t="s">
        <v>123</v>
      </c>
      <c r="D13" s="12">
        <f>SUM(D5:D12)</f>
        <v>22087</v>
      </c>
      <c r="E13" s="12">
        <f>SUM(E5:E12)</f>
        <v>-57</v>
      </c>
      <c r="F13" s="13"/>
      <c r="G13" s="13"/>
    </row>
    <row r="14" spans="1:5" s="2" customFormat="1" ht="22.5" customHeight="1">
      <c r="A14" s="17" t="s">
        <v>124</v>
      </c>
      <c r="B14" s="15">
        <v>9174</v>
      </c>
      <c r="C14" s="17" t="s">
        <v>125</v>
      </c>
      <c r="D14" s="15">
        <f>B14+E13</f>
        <v>9117</v>
      </c>
      <c r="E14" s="17"/>
    </row>
    <row r="15" spans="1:7" s="3" customFormat="1" ht="22.5" customHeight="1">
      <c r="A15" s="12" t="s">
        <v>126</v>
      </c>
      <c r="B15" s="12">
        <f>B13+B14</f>
        <v>31204</v>
      </c>
      <c r="C15" s="12" t="s">
        <v>126</v>
      </c>
      <c r="D15" s="12">
        <f>D13+D14</f>
        <v>31204</v>
      </c>
      <c r="E15" s="12"/>
      <c r="F15" s="13"/>
      <c r="G15" s="13"/>
    </row>
  </sheetData>
  <sheetProtection/>
  <mergeCells count="2">
    <mergeCell ref="A1:E1"/>
    <mergeCell ref="A2:E2"/>
  </mergeCells>
  <printOptions horizontalCentered="1"/>
  <pageMargins left="0.39" right="0.39" top="0.79" bottom="0.59" header="0.39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2021-06-18T01:12:52Z</cp:lastPrinted>
  <dcterms:created xsi:type="dcterms:W3CDTF">2016-03-24T02:45:46Z</dcterms:created>
  <dcterms:modified xsi:type="dcterms:W3CDTF">2021-06-23T10:06:31Z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